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YENİ" sheetId="1" r:id="rId1"/>
    <sheet name="Sayfa2" sheetId="2" r:id="rId2"/>
    <sheet name="Sayfa3" sheetId="3" r:id="rId3"/>
  </sheets>
  <externalReferences>
    <externalReference r:id="rId4"/>
  </externalReferences>
  <definedNames>
    <definedName name="_xlnm.Print_Titles" localSheetId="0">YENİ!$1:$3</definedName>
  </definedNames>
  <calcPr calcId="145621"/>
</workbook>
</file>

<file path=xl/calcChain.xml><?xml version="1.0" encoding="utf-8"?>
<calcChain xmlns="http://schemas.openxmlformats.org/spreadsheetml/2006/main">
  <c r="D85" i="2" l="1"/>
  <c r="C85" i="2"/>
  <c r="F84" i="2"/>
  <c r="E83" i="2"/>
  <c r="F83" i="2" s="1"/>
  <c r="F82" i="2"/>
  <c r="E82" i="2"/>
  <c r="E81" i="2"/>
  <c r="F81" i="2" s="1"/>
  <c r="E80" i="2"/>
  <c r="F80" i="2" s="1"/>
  <c r="F79" i="2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F57" i="2"/>
  <c r="E56" i="2"/>
  <c r="F56" i="2" s="1"/>
  <c r="E55" i="2"/>
  <c r="F55" i="2" s="1"/>
  <c r="E54" i="2"/>
  <c r="F54" i="2" s="1"/>
  <c r="F53" i="2"/>
  <c r="E53" i="2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F45" i="2"/>
  <c r="E45" i="2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F37" i="2"/>
  <c r="E37" i="2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21" i="2"/>
  <c r="E21" i="2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F13" i="2"/>
  <c r="E13" i="2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F5" i="2"/>
  <c r="E5" i="2"/>
  <c r="E4" i="2"/>
  <c r="E85" i="2" l="1"/>
  <c r="F85" i="2" s="1"/>
  <c r="F4" i="2"/>
  <c r="D85" i="1"/>
  <c r="C85" i="1"/>
  <c r="F84" i="1"/>
  <c r="F76" i="1"/>
  <c r="E81" i="1"/>
  <c r="F81" i="1" s="1"/>
  <c r="F82" i="1"/>
  <c r="F80" i="1"/>
  <c r="E72" i="1"/>
  <c r="F72" i="1" s="1"/>
  <c r="F83" i="1"/>
  <c r="E79" i="1"/>
  <c r="F79" i="1" s="1"/>
  <c r="F73" i="1"/>
  <c r="E78" i="1"/>
  <c r="F78" i="1" s="1"/>
  <c r="F71" i="1"/>
  <c r="E77" i="1"/>
  <c r="F77" i="1" s="1"/>
  <c r="E74" i="1"/>
  <c r="F74" i="1" s="1"/>
  <c r="F64" i="1"/>
  <c r="F70" i="1"/>
  <c r="E69" i="1"/>
  <c r="F69" i="1" s="1"/>
  <c r="F61" i="1"/>
  <c r="F56" i="1"/>
  <c r="F53" i="1"/>
  <c r="F65" i="1"/>
  <c r="F59" i="1"/>
  <c r="E66" i="1"/>
  <c r="F66" i="1" s="1"/>
  <c r="F68" i="1"/>
  <c r="E67" i="1"/>
  <c r="F67" i="1" s="1"/>
  <c r="F57" i="1"/>
  <c r="E63" i="1"/>
  <c r="F63" i="1" s="1"/>
  <c r="F60" i="1"/>
  <c r="F46" i="1"/>
  <c r="F62" i="1"/>
  <c r="F55" i="1"/>
  <c r="F54" i="1"/>
  <c r="F37" i="1"/>
  <c r="E75" i="1"/>
  <c r="F75" i="1" s="1"/>
  <c r="F52" i="1"/>
  <c r="F58" i="1"/>
  <c r="E51" i="1"/>
  <c r="F51" i="1" s="1"/>
  <c r="F50" i="1"/>
  <c r="F49" i="1"/>
  <c r="F35" i="1"/>
  <c r="E48" i="1"/>
  <c r="F48" i="1" s="1"/>
  <c r="F47" i="1"/>
  <c r="F45" i="1"/>
  <c r="F28" i="1"/>
  <c r="E44" i="1"/>
  <c r="F44" i="1" s="1"/>
  <c r="F32" i="1"/>
  <c r="E43" i="1"/>
  <c r="F43" i="1" s="1"/>
  <c r="F39" i="1"/>
  <c r="F42" i="1"/>
  <c r="F41" i="1"/>
  <c r="F31" i="1"/>
  <c r="F40" i="1"/>
  <c r="F33" i="1"/>
  <c r="E36" i="1"/>
  <c r="F36" i="1" s="1"/>
  <c r="F34" i="1"/>
  <c r="F27" i="1"/>
  <c r="F7" i="1"/>
  <c r="F38" i="1"/>
  <c r="F11" i="1"/>
  <c r="F30" i="1"/>
  <c r="F29" i="1"/>
  <c r="F21" i="1"/>
  <c r="F20" i="1"/>
  <c r="F6" i="1"/>
  <c r="F26" i="1"/>
  <c r="E24" i="1"/>
  <c r="F24" i="1" s="1"/>
  <c r="F25" i="1"/>
  <c r="E23" i="1"/>
  <c r="F23" i="1" s="1"/>
  <c r="F13" i="1"/>
  <c r="F22" i="1"/>
  <c r="F4" i="1"/>
  <c r="E19" i="1"/>
  <c r="F19" i="1" s="1"/>
  <c r="F17" i="1"/>
  <c r="E16" i="1"/>
  <c r="F16" i="1" s="1"/>
  <c r="F12" i="1"/>
  <c r="F15" i="1"/>
  <c r="F18" i="1"/>
  <c r="F14" i="1"/>
  <c r="F9" i="1"/>
  <c r="F10" i="1"/>
  <c r="F8" i="1"/>
  <c r="E85" i="1" l="1"/>
  <c r="F85" i="1" s="1"/>
  <c r="F5" i="1"/>
</calcChain>
</file>

<file path=xl/sharedStrings.xml><?xml version="1.0" encoding="utf-8"?>
<sst xmlns="http://schemas.openxmlformats.org/spreadsheetml/2006/main" count="180" uniqueCount="174">
  <si>
    <t>SIRA NO</t>
  </si>
  <si>
    <t>İLLER</t>
  </si>
  <si>
    <t>İLLERDEKİ TOPLAM OSB SAYISI</t>
  </si>
  <si>
    <t>İLLERDEKİ OSB'LERİN TOPLAM
ALANLARI
(m2)</t>
  </si>
  <si>
    <t>KİŞİ BAŞINA DÜŞEN OSB ALANI (m2)</t>
  </si>
  <si>
    <t xml:space="preserve">Bilecik </t>
  </si>
  <si>
    <t xml:space="preserve">Eskişehir </t>
  </si>
  <si>
    <t xml:space="preserve">Uşak </t>
  </si>
  <si>
    <t xml:space="preserve">Bayburt </t>
  </si>
  <si>
    <t xml:space="preserve">Kayseri </t>
  </si>
  <si>
    <t xml:space="preserve">Kocaeli </t>
  </si>
  <si>
    <t xml:space="preserve">Karaman </t>
  </si>
  <si>
    <t xml:space="preserve">Afyonkarahisar </t>
  </si>
  <si>
    <t xml:space="preserve">Kırşehir </t>
  </si>
  <si>
    <t xml:space="preserve">Sivas </t>
  </si>
  <si>
    <t>Niğde</t>
  </si>
  <si>
    <t>Tekirdağ</t>
  </si>
  <si>
    <t xml:space="preserve">Bolu </t>
  </si>
  <si>
    <t xml:space="preserve">Gaziantep </t>
  </si>
  <si>
    <t>Aksaray</t>
  </si>
  <si>
    <t>Erzincan</t>
  </si>
  <si>
    <t>Çorum</t>
  </si>
  <si>
    <t>Tokat</t>
  </si>
  <si>
    <t xml:space="preserve">Çankırı </t>
  </si>
  <si>
    <t xml:space="preserve">Kütahya </t>
  </si>
  <si>
    <t xml:space="preserve">Konya </t>
  </si>
  <si>
    <t>Aydın</t>
  </si>
  <si>
    <t xml:space="preserve">Denizli </t>
  </si>
  <si>
    <t xml:space="preserve">Malatya </t>
  </si>
  <si>
    <t xml:space="preserve">Ankara </t>
  </si>
  <si>
    <t xml:space="preserve">Kırklareli </t>
  </si>
  <si>
    <t xml:space="preserve">Manisa </t>
  </si>
  <si>
    <t xml:space="preserve">Kars </t>
  </si>
  <si>
    <t>Tunceli</t>
  </si>
  <si>
    <t xml:space="preserve">Bursa </t>
  </si>
  <si>
    <t>Isparta</t>
  </si>
  <si>
    <t xml:space="preserve">Şanlıurfa </t>
  </si>
  <si>
    <t xml:space="preserve">İzmir </t>
  </si>
  <si>
    <t>Sakarya</t>
  </si>
  <si>
    <t xml:space="preserve">Amasya </t>
  </si>
  <si>
    <t xml:space="preserve">Iğdır </t>
  </si>
  <si>
    <t xml:space="preserve">Kırıkkale </t>
  </si>
  <si>
    <t>Osmaniye</t>
  </si>
  <si>
    <t xml:space="preserve">Burdur </t>
  </si>
  <si>
    <t>Adıyaman</t>
  </si>
  <si>
    <t xml:space="preserve">Balıkesir </t>
  </si>
  <si>
    <t xml:space="preserve">Sinop </t>
  </si>
  <si>
    <t xml:space="preserve">Yalova </t>
  </si>
  <si>
    <t>Adana</t>
  </si>
  <si>
    <t>Düzce</t>
  </si>
  <si>
    <t>Kilis</t>
  </si>
  <si>
    <t xml:space="preserve">Erzurum </t>
  </si>
  <si>
    <t xml:space="preserve">Zonguldak </t>
  </si>
  <si>
    <t xml:space="preserve">Edirne </t>
  </si>
  <si>
    <t xml:space="preserve">Elazığ </t>
  </si>
  <si>
    <t xml:space="preserve">Gümüşhane </t>
  </si>
  <si>
    <t xml:space="preserve">Nevşehir </t>
  </si>
  <si>
    <t>Kahramanmaraş</t>
  </si>
  <si>
    <t xml:space="preserve">Kastamonu </t>
  </si>
  <si>
    <t xml:space="preserve">Samsun </t>
  </si>
  <si>
    <t xml:space="preserve">Ardahan </t>
  </si>
  <si>
    <t xml:space="preserve">Diyarbakır </t>
  </si>
  <si>
    <t xml:space="preserve">Karabük </t>
  </si>
  <si>
    <t>Mersin</t>
  </si>
  <si>
    <t xml:space="preserve">Trabzon </t>
  </si>
  <si>
    <t xml:space="preserve">Şırnak </t>
  </si>
  <si>
    <t xml:space="preserve">Yozgat </t>
  </si>
  <si>
    <t xml:space="preserve">Hatay </t>
  </si>
  <si>
    <t xml:space="preserve">Mardin </t>
  </si>
  <si>
    <t xml:space="preserve">Bartın </t>
  </si>
  <si>
    <t>Çanakkale</t>
  </si>
  <si>
    <t xml:space="preserve">Antalya </t>
  </si>
  <si>
    <t xml:space="preserve">Rize </t>
  </si>
  <si>
    <t xml:space="preserve">Bingöl </t>
  </si>
  <si>
    <t xml:space="preserve">Siirt </t>
  </si>
  <si>
    <t xml:space="preserve">Batman </t>
  </si>
  <si>
    <t xml:space="preserve">Muş </t>
  </si>
  <si>
    <t xml:space="preserve">Ordu </t>
  </si>
  <si>
    <t xml:space="preserve">Ağrı </t>
  </si>
  <si>
    <t xml:space="preserve">Bitlis </t>
  </si>
  <si>
    <t xml:space="preserve">Giresun </t>
  </si>
  <si>
    <t xml:space="preserve">İstanbul </t>
  </si>
  <si>
    <t xml:space="preserve">Muğla </t>
  </si>
  <si>
    <t xml:space="preserve">Hakkari </t>
  </si>
  <si>
    <t xml:space="preserve">Van </t>
  </si>
  <si>
    <t xml:space="preserve">Artvin </t>
  </si>
  <si>
    <t>2012 YILI NÜFUS SAYIMI KESİN SONUÇLARI</t>
  </si>
  <si>
    <t>GENEL TOPLAM</t>
  </si>
  <si>
    <t xml:space="preserve"> OSB ALAN ÖLÇÜLERİNE GÖRE İLLERİN SIRALAMASI</t>
  </si>
  <si>
    <t>OSB ALAN ÖLÇÜLERİNE GÖRE İLLERİN SIRALAMASI</t>
  </si>
  <si>
    <t>TEKİRDAĞ</t>
  </si>
  <si>
    <t xml:space="preserve">BİLECİK </t>
  </si>
  <si>
    <t>ÇANKIRI</t>
  </si>
  <si>
    <t xml:space="preserve">ESKİŞEHİR </t>
  </si>
  <si>
    <t>GAZİANTEP</t>
  </si>
  <si>
    <t xml:space="preserve">UŞAK </t>
  </si>
  <si>
    <t>AFYONKARAHİSAR</t>
  </si>
  <si>
    <t>KAYSERİ</t>
  </si>
  <si>
    <t>KARAMAN</t>
  </si>
  <si>
    <t xml:space="preserve">KIRŞEHİR </t>
  </si>
  <si>
    <t>KOCAELİ</t>
  </si>
  <si>
    <t>SİVAS</t>
  </si>
  <si>
    <t>NİĞDE</t>
  </si>
  <si>
    <t>BOLU</t>
  </si>
  <si>
    <t>AKSARAY</t>
  </si>
  <si>
    <t>ÇORUM</t>
  </si>
  <si>
    <t>ERZİNCAN</t>
  </si>
  <si>
    <t>TOKAT</t>
  </si>
  <si>
    <t>KÜTAHYA</t>
  </si>
  <si>
    <t>BAYBURT</t>
  </si>
  <si>
    <t>MANİSA</t>
  </si>
  <si>
    <t>YALOVA</t>
  </si>
  <si>
    <t>MALATYA</t>
  </si>
  <si>
    <t xml:space="preserve">KONYA </t>
  </si>
  <si>
    <t>AYDIN</t>
  </si>
  <si>
    <t>DENİZLİ</t>
  </si>
  <si>
    <t>KIRIKKALE</t>
  </si>
  <si>
    <t>KARS</t>
  </si>
  <si>
    <t>KIRKLARELİ</t>
  </si>
  <si>
    <t>TUNCELİ</t>
  </si>
  <si>
    <t>BURSA</t>
  </si>
  <si>
    <t xml:space="preserve">AMASYA </t>
  </si>
  <si>
    <t>İZMİR</t>
  </si>
  <si>
    <t>ŞANLIURFA</t>
  </si>
  <si>
    <t>SAKARYA</t>
  </si>
  <si>
    <t>ANKARA</t>
  </si>
  <si>
    <t>IĞDIR</t>
  </si>
  <si>
    <t>BURDUR</t>
  </si>
  <si>
    <t>ISPARTA</t>
  </si>
  <si>
    <t>OSMANİYE</t>
  </si>
  <si>
    <t>ADIYAMAN</t>
  </si>
  <si>
    <t>BALIKESİR</t>
  </si>
  <si>
    <t>SİNOP</t>
  </si>
  <si>
    <t>ADANA</t>
  </si>
  <si>
    <t>KASTAMONU</t>
  </si>
  <si>
    <t>ERZURUM</t>
  </si>
  <si>
    <t>DÜZCE</t>
  </si>
  <si>
    <t>KİLİS</t>
  </si>
  <si>
    <t>HATAY</t>
  </si>
  <si>
    <t>GÜMÜŞHANE</t>
  </si>
  <si>
    <t>ZONGULDAK</t>
  </si>
  <si>
    <t>ELAZIĞ</t>
  </si>
  <si>
    <t>NEVŞEHİR</t>
  </si>
  <si>
    <t>KAHRAMANMARAŞ</t>
  </si>
  <si>
    <t>MARDİN</t>
  </si>
  <si>
    <t>ARDAHAN</t>
  </si>
  <si>
    <t>SAMSUN</t>
  </si>
  <si>
    <t>YOZGAT</t>
  </si>
  <si>
    <t>DİYARBAKIR</t>
  </si>
  <si>
    <t>MERSİN</t>
  </si>
  <si>
    <t>KARABÜK</t>
  </si>
  <si>
    <t>TRABZON</t>
  </si>
  <si>
    <t>BARTIN</t>
  </si>
  <si>
    <t>ŞIRNAK</t>
  </si>
  <si>
    <t>ÇANAKKALE</t>
  </si>
  <si>
    <t>ANTALYA</t>
  </si>
  <si>
    <t>RİZE</t>
  </si>
  <si>
    <t>BATMAN</t>
  </si>
  <si>
    <t>GİRESUN</t>
  </si>
  <si>
    <t>BİNGÖL</t>
  </si>
  <si>
    <t xml:space="preserve">EDİRNE </t>
  </si>
  <si>
    <t>SİİRT</t>
  </si>
  <si>
    <t>MUŞ</t>
  </si>
  <si>
    <t>ORDU</t>
  </si>
  <si>
    <t>AĞRI</t>
  </si>
  <si>
    <t>VAN</t>
  </si>
  <si>
    <t>BİTLİS</t>
  </si>
  <si>
    <t>İSTANBUL</t>
  </si>
  <si>
    <t>MUĞLA</t>
  </si>
  <si>
    <t>HAKKARİ</t>
  </si>
  <si>
    <t>ARTVİN</t>
  </si>
  <si>
    <t>2013 YILI NÜFUS SAYIMI SONUÇLARI</t>
  </si>
  <si>
    <t>SIRA
 NO</t>
  </si>
  <si>
    <t>KİŞİ BAŞINA DÜŞEN OSB ALANI
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</si>
</sst>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;[Red]0"/>
    <numFmt numFmtId="165" formatCode="#,##0;[Red]#,##0"/>
    <numFmt numFmtId="166" formatCode="_-* #,##0.00\ _Y_T_L_-;\-* #,##0.00\ _Y_T_L_-;_-* &quot;-&quot;??\ _Y_T_L_-;_-@_-"/>
    <numFmt numFmtId="167" formatCode="##\ ###\ ##0"/>
    <numFmt numFmtId="168" formatCode="#,##0.00_ ;\-#,##0.00\ "/>
    <numFmt numFmtId="169" formatCode="##\ ###\ ###\ 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6"/>
      <name val="Arial Black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5" xfId="0" applyBorder="1"/>
    <xf numFmtId="0" fontId="0" fillId="0" borderId="0" xfId="0" applyFill="1"/>
    <xf numFmtId="16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/>
    </xf>
    <xf numFmtId="167" fontId="4" fillId="0" borderId="5" xfId="1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right" wrapText="1" readingOrder="1"/>
    </xf>
    <xf numFmtId="0" fontId="4" fillId="0" borderId="5" xfId="0" applyFont="1" applyBorder="1" applyAlignment="1">
      <alignment horizontal="center"/>
    </xf>
    <xf numFmtId="169" fontId="4" fillId="0" borderId="5" xfId="1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167" fontId="4" fillId="0" borderId="7" xfId="1" applyNumberFormat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right" wrapText="1" readingOrder="1"/>
    </xf>
    <xf numFmtId="0" fontId="4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/>
    </xf>
    <xf numFmtId="168" fontId="3" fillId="0" borderId="6" xfId="0" applyNumberFormat="1" applyFont="1" applyFill="1" applyBorder="1" applyAlignment="1">
      <alignment horizontal="center" vertical="center"/>
    </xf>
    <xf numFmtId="168" fontId="3" fillId="0" borderId="8" xfId="0" applyNumberFormat="1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0" fillId="0" borderId="0" xfId="0" applyNumberFormat="1"/>
    <xf numFmtId="3" fontId="4" fillId="0" borderId="5" xfId="0" applyNumberFormat="1" applyFont="1" applyFill="1" applyBorder="1"/>
    <xf numFmtId="165" fontId="3" fillId="0" borderId="5" xfId="0" applyNumberFormat="1" applyFont="1" applyBorder="1" applyAlignment="1">
      <alignment horizontal="center" vertical="center" wrapText="1"/>
    </xf>
    <xf numFmtId="165" fontId="4" fillId="3" borderId="5" xfId="0" applyNumberFormat="1" applyFont="1" applyFill="1" applyBorder="1"/>
    <xf numFmtId="165" fontId="4" fillId="0" borderId="5" xfId="0" applyNumberFormat="1" applyFont="1" applyFill="1" applyBorder="1"/>
    <xf numFmtId="164" fontId="4" fillId="0" borderId="16" xfId="1" applyNumberFormat="1" applyFont="1" applyFill="1" applyBorder="1" applyAlignment="1">
      <alignment horizontal="center"/>
    </xf>
    <xf numFmtId="165" fontId="4" fillId="3" borderId="7" xfId="0" applyNumberFormat="1" applyFont="1" applyFill="1" applyBorder="1"/>
    <xf numFmtId="165" fontId="0" fillId="0" borderId="0" xfId="0" applyNumberFormat="1"/>
    <xf numFmtId="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/>
    </xf>
    <xf numFmtId="168" fontId="3" fillId="0" borderId="5" xfId="0" applyNumberFormat="1" applyFont="1" applyBorder="1" applyAlignment="1">
      <alignment horizontal="center" vertical="center"/>
    </xf>
    <xf numFmtId="168" fontId="3" fillId="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_Sayfa1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stan\asistan_posta\3-OSB%20GENEL%20B&#304;LG&#304;%20L&#304;STELER&#304;\OSB%20GENEL%20B&#304;LG&#304;%20FORMU-N&#304;SA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 BİLGİ"/>
      <sheetName val="OSB'NİN FİZİKİ AŞAMASI"/>
      <sheetName val="KİŞİ BAŞINA DÜŞEN OSB ALANI"/>
      <sheetName val="RAKAMLARLA OSB'LER"/>
      <sheetName val="OSBÜK ÜYESİ OSB'LER"/>
      <sheetName val="OSBÜK ÜYELİK DEĞİŞEN OSB'LER"/>
      <sheetName val="275 OSB AĞIRLIKLI SEKTÖRLERİ"/>
      <sheetName val="2011 GENEL KURUL TEMSİLCİLERİ"/>
      <sheetName val="İŞLETME AŞAMASINDAKİ OSB'LER"/>
      <sheetName val="YÖNETİM KURULU ÜYELERİ 2013"/>
      <sheetName val="OSB ATIKSU ARITMA TESİS DURUMU"/>
      <sheetName val="ATIKSU ARITMA 2012"/>
      <sheetName val="ATIKSU ARITMA GRAFİK 2012"/>
      <sheetName val="5084 KAPSAMINDAKİ İLLER-OSBLER"/>
      <sheetName val="K.Ö.İ KAPSAMINDAKİ OSB'LER"/>
    </sheetNames>
    <sheetDataSet>
      <sheetData sheetId="0" refreshError="1">
        <row r="8">
          <cell r="S8">
            <v>1598</v>
          </cell>
        </row>
        <row r="9">
          <cell r="S9">
            <v>163</v>
          </cell>
        </row>
        <row r="10">
          <cell r="S10">
            <v>210</v>
          </cell>
        </row>
        <row r="11">
          <cell r="S11">
            <v>124.13</v>
          </cell>
        </row>
        <row r="12">
          <cell r="S12">
            <v>110</v>
          </cell>
        </row>
        <row r="13">
          <cell r="S13">
            <v>155</v>
          </cell>
        </row>
        <row r="14">
          <cell r="S14">
            <v>468.2</v>
          </cell>
        </row>
        <row r="15">
          <cell r="S15">
            <v>125</v>
          </cell>
        </row>
        <row r="16">
          <cell r="S16">
            <v>380</v>
          </cell>
        </row>
        <row r="17">
          <cell r="S17">
            <v>104</v>
          </cell>
        </row>
        <row r="18">
          <cell r="S18">
            <v>150</v>
          </cell>
        </row>
        <row r="19">
          <cell r="S19">
            <v>160.97</v>
          </cell>
        </row>
        <row r="20">
          <cell r="S20">
            <v>180</v>
          </cell>
        </row>
        <row r="21">
          <cell r="S21">
            <v>50</v>
          </cell>
        </row>
        <row r="22">
          <cell r="S22">
            <v>51.69</v>
          </cell>
        </row>
        <row r="24">
          <cell r="S24">
            <v>663</v>
          </cell>
        </row>
        <row r="25">
          <cell r="S25">
            <v>79.5</v>
          </cell>
        </row>
        <row r="26">
          <cell r="S26">
            <v>111.8</v>
          </cell>
        </row>
        <row r="27">
          <cell r="S27">
            <v>74.8</v>
          </cell>
        </row>
        <row r="28">
          <cell r="S28">
            <v>90</v>
          </cell>
        </row>
        <row r="29">
          <cell r="S29">
            <v>472</v>
          </cell>
        </row>
        <row r="30">
          <cell r="S30">
            <v>477</v>
          </cell>
        </row>
        <row r="31">
          <cell r="S31">
            <v>370</v>
          </cell>
        </row>
        <row r="32">
          <cell r="S32">
            <v>954</v>
          </cell>
        </row>
        <row r="33">
          <cell r="S33">
            <v>1047</v>
          </cell>
        </row>
        <row r="34">
          <cell r="S34">
            <v>410</v>
          </cell>
        </row>
        <row r="35">
          <cell r="S35">
            <v>1045</v>
          </cell>
        </row>
        <row r="36">
          <cell r="S36">
            <v>141</v>
          </cell>
        </row>
        <row r="37">
          <cell r="S37">
            <v>255</v>
          </cell>
        </row>
        <row r="38">
          <cell r="S38">
            <v>424</v>
          </cell>
        </row>
        <row r="39">
          <cell r="S39">
            <v>240</v>
          </cell>
        </row>
        <row r="40">
          <cell r="S40">
            <v>662</v>
          </cell>
        </row>
        <row r="41">
          <cell r="S41">
            <v>21</v>
          </cell>
        </row>
        <row r="42">
          <cell r="S42">
            <v>51.4</v>
          </cell>
        </row>
        <row r="43">
          <cell r="S43">
            <v>110</v>
          </cell>
        </row>
        <row r="44">
          <cell r="S44">
            <v>530</v>
          </cell>
        </row>
        <row r="45">
          <cell r="S45">
            <v>112</v>
          </cell>
        </row>
        <row r="46">
          <cell r="S46">
            <v>185</v>
          </cell>
        </row>
        <row r="47">
          <cell r="S47">
            <v>126</v>
          </cell>
        </row>
        <row r="48">
          <cell r="S48">
            <v>83.5</v>
          </cell>
        </row>
        <row r="49">
          <cell r="S49">
            <v>221.4</v>
          </cell>
        </row>
        <row r="50">
          <cell r="S50">
            <v>156</v>
          </cell>
        </row>
        <row r="51">
          <cell r="S51">
            <v>562</v>
          </cell>
        </row>
        <row r="52">
          <cell r="S52">
            <v>134.19999999999999</v>
          </cell>
        </row>
        <row r="53">
          <cell r="S53">
            <v>50</v>
          </cell>
        </row>
        <row r="54">
          <cell r="S54">
            <v>150</v>
          </cell>
        </row>
        <row r="55">
          <cell r="S55">
            <v>74.8</v>
          </cell>
        </row>
        <row r="56">
          <cell r="S56">
            <v>113</v>
          </cell>
        </row>
        <row r="57">
          <cell r="S57">
            <v>218</v>
          </cell>
        </row>
        <row r="58">
          <cell r="S58">
            <v>110</v>
          </cell>
        </row>
        <row r="59">
          <cell r="S59">
            <v>194</v>
          </cell>
        </row>
        <row r="60">
          <cell r="S60">
            <v>550</v>
          </cell>
        </row>
        <row r="61">
          <cell r="S61">
            <v>97</v>
          </cell>
        </row>
        <row r="62">
          <cell r="S62">
            <v>145</v>
          </cell>
        </row>
        <row r="63">
          <cell r="S63">
            <v>140</v>
          </cell>
        </row>
        <row r="64">
          <cell r="S64">
            <v>72</v>
          </cell>
        </row>
        <row r="65">
          <cell r="S65">
            <v>57</v>
          </cell>
        </row>
        <row r="66">
          <cell r="S66">
            <v>147</v>
          </cell>
        </row>
        <row r="67">
          <cell r="S67">
            <v>100</v>
          </cell>
        </row>
        <row r="68">
          <cell r="S68">
            <v>130</v>
          </cell>
        </row>
        <row r="69">
          <cell r="S69">
            <v>118</v>
          </cell>
        </row>
        <row r="70">
          <cell r="S70">
            <v>85</v>
          </cell>
        </row>
        <row r="71">
          <cell r="S71">
            <v>85</v>
          </cell>
        </row>
        <row r="72">
          <cell r="S72">
            <v>96</v>
          </cell>
        </row>
        <row r="73">
          <cell r="S73">
            <v>232</v>
          </cell>
        </row>
        <row r="74">
          <cell r="S74">
            <v>300</v>
          </cell>
        </row>
        <row r="75">
          <cell r="S75">
            <v>679</v>
          </cell>
        </row>
        <row r="76">
          <cell r="S76">
            <v>101</v>
          </cell>
        </row>
        <row r="77">
          <cell r="S77">
            <v>475</v>
          </cell>
        </row>
        <row r="78">
          <cell r="S78">
            <v>220</v>
          </cell>
        </row>
        <row r="79">
          <cell r="S79">
            <v>67</v>
          </cell>
        </row>
        <row r="80">
          <cell r="S80">
            <v>73.430000000000007</v>
          </cell>
        </row>
        <row r="81">
          <cell r="S81">
            <v>173</v>
          </cell>
        </row>
        <row r="82">
          <cell r="S82">
            <v>173.58</v>
          </cell>
        </row>
        <row r="83">
          <cell r="S83">
            <v>111</v>
          </cell>
        </row>
        <row r="84">
          <cell r="S84">
            <v>410</v>
          </cell>
        </row>
        <row r="85">
          <cell r="S85">
            <v>191</v>
          </cell>
        </row>
        <row r="86">
          <cell r="S86">
            <v>85</v>
          </cell>
        </row>
        <row r="87">
          <cell r="S87">
            <v>100</v>
          </cell>
        </row>
        <row r="88">
          <cell r="S88">
            <v>73</v>
          </cell>
        </row>
        <row r="89">
          <cell r="S89">
            <v>50</v>
          </cell>
        </row>
        <row r="90">
          <cell r="S90">
            <v>57</v>
          </cell>
        </row>
        <row r="91">
          <cell r="S91">
            <v>593</v>
          </cell>
        </row>
        <row r="92">
          <cell r="S92">
            <v>116</v>
          </cell>
        </row>
        <row r="93">
          <cell r="S93">
            <v>437</v>
          </cell>
        </row>
        <row r="94">
          <cell r="S94">
            <v>484</v>
          </cell>
        </row>
        <row r="95">
          <cell r="S95">
            <v>400</v>
          </cell>
        </row>
        <row r="96">
          <cell r="S96">
            <v>322.5</v>
          </cell>
        </row>
        <row r="97">
          <cell r="S97">
            <v>63</v>
          </cell>
        </row>
        <row r="98">
          <cell r="S98">
            <v>170</v>
          </cell>
        </row>
        <row r="99">
          <cell r="S99">
            <v>53</v>
          </cell>
        </row>
        <row r="100">
          <cell r="S100">
            <v>230</v>
          </cell>
        </row>
        <row r="101">
          <cell r="S101">
            <v>532</v>
          </cell>
        </row>
        <row r="102">
          <cell r="S102">
            <v>180</v>
          </cell>
        </row>
        <row r="103">
          <cell r="S103">
            <v>173</v>
          </cell>
        </row>
        <row r="104">
          <cell r="S104">
            <v>81</v>
          </cell>
        </row>
        <row r="105">
          <cell r="S105">
            <v>107</v>
          </cell>
        </row>
        <row r="106">
          <cell r="S106">
            <v>312</v>
          </cell>
        </row>
        <row r="107">
          <cell r="S107">
            <v>18.5</v>
          </cell>
        </row>
        <row r="108">
          <cell r="S108">
            <v>373</v>
          </cell>
        </row>
        <row r="109">
          <cell r="S109">
            <v>115</v>
          </cell>
        </row>
        <row r="110">
          <cell r="S110">
            <v>260</v>
          </cell>
        </row>
        <row r="111">
          <cell r="S111">
            <v>180</v>
          </cell>
        </row>
        <row r="112">
          <cell r="S112">
            <v>2980</v>
          </cell>
        </row>
        <row r="113">
          <cell r="S113">
            <v>600</v>
          </cell>
        </row>
        <row r="114">
          <cell r="S114">
            <v>143</v>
          </cell>
        </row>
        <row r="115">
          <cell r="S115">
            <v>2400</v>
          </cell>
        </row>
        <row r="116">
          <cell r="S116">
            <v>450</v>
          </cell>
        </row>
        <row r="117">
          <cell r="S117">
            <v>857.30399999999997</v>
          </cell>
        </row>
        <row r="118">
          <cell r="S118">
            <v>99</v>
          </cell>
        </row>
        <row r="119">
          <cell r="S119">
            <v>70</v>
          </cell>
        </row>
        <row r="120">
          <cell r="S120">
            <v>48</v>
          </cell>
        </row>
        <row r="121">
          <cell r="S121">
            <v>94.9</v>
          </cell>
        </row>
        <row r="122">
          <cell r="S122">
            <v>38</v>
          </cell>
        </row>
        <row r="123">
          <cell r="S123">
            <v>150</v>
          </cell>
        </row>
        <row r="124">
          <cell r="S124">
            <v>100</v>
          </cell>
        </row>
        <row r="125">
          <cell r="S125">
            <v>100</v>
          </cell>
        </row>
        <row r="126">
          <cell r="S126">
            <v>53</v>
          </cell>
        </row>
        <row r="127">
          <cell r="S127">
            <v>208</v>
          </cell>
        </row>
        <row r="128">
          <cell r="S128">
            <v>200</v>
          </cell>
        </row>
        <row r="129">
          <cell r="S129">
            <v>63</v>
          </cell>
        </row>
        <row r="130">
          <cell r="S130">
            <v>200</v>
          </cell>
        </row>
        <row r="131">
          <cell r="S131">
            <v>252</v>
          </cell>
        </row>
        <row r="132">
          <cell r="S132">
            <v>700</v>
          </cell>
        </row>
        <row r="133">
          <cell r="S133">
            <v>80</v>
          </cell>
        </row>
        <row r="134">
          <cell r="S134">
            <v>741.26</v>
          </cell>
        </row>
        <row r="135">
          <cell r="S135">
            <v>51</v>
          </cell>
        </row>
        <row r="136">
          <cell r="S136">
            <v>72</v>
          </cell>
        </row>
        <row r="137">
          <cell r="S137">
            <v>265</v>
          </cell>
        </row>
        <row r="138">
          <cell r="S138">
            <v>60</v>
          </cell>
        </row>
        <row r="139">
          <cell r="S139">
            <v>160</v>
          </cell>
        </row>
        <row r="140">
          <cell r="S140">
            <v>700</v>
          </cell>
        </row>
        <row r="141">
          <cell r="S141">
            <v>410</v>
          </cell>
        </row>
        <row r="142">
          <cell r="S142">
            <v>50</v>
          </cell>
        </row>
        <row r="143">
          <cell r="S143">
            <v>251</v>
          </cell>
        </row>
        <row r="144">
          <cell r="S144">
            <v>922</v>
          </cell>
        </row>
        <row r="145">
          <cell r="S145">
            <v>93</v>
          </cell>
        </row>
        <row r="146">
          <cell r="S146">
            <v>179</v>
          </cell>
        </row>
        <row r="147">
          <cell r="S147">
            <v>95</v>
          </cell>
        </row>
        <row r="148">
          <cell r="S148">
            <v>85</v>
          </cell>
        </row>
        <row r="149">
          <cell r="S149">
            <v>90</v>
          </cell>
        </row>
        <row r="150">
          <cell r="S150">
            <v>65</v>
          </cell>
        </row>
        <row r="151">
          <cell r="S151">
            <v>1300</v>
          </cell>
        </row>
        <row r="152">
          <cell r="S152">
            <v>146</v>
          </cell>
        </row>
        <row r="153">
          <cell r="S153">
            <v>300</v>
          </cell>
        </row>
        <row r="154">
          <cell r="S154">
            <v>130</v>
          </cell>
        </row>
        <row r="155">
          <cell r="S155">
            <v>126</v>
          </cell>
        </row>
        <row r="156">
          <cell r="S156">
            <v>100</v>
          </cell>
        </row>
        <row r="157">
          <cell r="S157">
            <v>561</v>
          </cell>
        </row>
        <row r="158">
          <cell r="S158">
            <v>206</v>
          </cell>
        </row>
        <row r="159">
          <cell r="S159">
            <v>188</v>
          </cell>
        </row>
        <row r="160">
          <cell r="S160">
            <v>126.99</v>
          </cell>
        </row>
        <row r="161">
          <cell r="S161">
            <v>63</v>
          </cell>
        </row>
        <row r="162">
          <cell r="S162">
            <v>2199</v>
          </cell>
        </row>
        <row r="163">
          <cell r="S163">
            <v>610</v>
          </cell>
        </row>
        <row r="164">
          <cell r="S164">
            <v>604</v>
          </cell>
        </row>
        <row r="165">
          <cell r="S165">
            <v>150</v>
          </cell>
        </row>
        <row r="166">
          <cell r="S166">
            <v>153</v>
          </cell>
        </row>
        <row r="167">
          <cell r="S167">
            <v>367</v>
          </cell>
        </row>
        <row r="168">
          <cell r="S168">
            <v>67</v>
          </cell>
        </row>
        <row r="169">
          <cell r="S169">
            <v>200</v>
          </cell>
        </row>
        <row r="170">
          <cell r="S170">
            <v>50</v>
          </cell>
        </row>
        <row r="171">
          <cell r="S171">
            <v>280</v>
          </cell>
        </row>
        <row r="172">
          <cell r="S172">
            <v>90</v>
          </cell>
        </row>
        <row r="173">
          <cell r="S173">
            <v>536.80999999999995</v>
          </cell>
        </row>
        <row r="174">
          <cell r="S174">
            <v>257.5</v>
          </cell>
        </row>
        <row r="175">
          <cell r="S175">
            <v>169.9</v>
          </cell>
        </row>
        <row r="176">
          <cell r="S176">
            <v>134</v>
          </cell>
        </row>
        <row r="177">
          <cell r="S177">
            <v>300</v>
          </cell>
        </row>
        <row r="178">
          <cell r="S178">
            <v>510</v>
          </cell>
        </row>
        <row r="179">
          <cell r="S179">
            <v>244</v>
          </cell>
        </row>
        <row r="180">
          <cell r="S180">
            <v>900</v>
          </cell>
        </row>
        <row r="181">
          <cell r="S181">
            <v>142</v>
          </cell>
        </row>
        <row r="182">
          <cell r="S182">
            <v>206</v>
          </cell>
        </row>
        <row r="183">
          <cell r="S183">
            <v>78</v>
          </cell>
        </row>
        <row r="184">
          <cell r="S184">
            <v>160</v>
          </cell>
        </row>
        <row r="185">
          <cell r="S185">
            <v>194</v>
          </cell>
        </row>
        <row r="186">
          <cell r="S186">
            <v>134.4</v>
          </cell>
        </row>
        <row r="187">
          <cell r="S187">
            <v>100</v>
          </cell>
        </row>
        <row r="188">
          <cell r="S188">
            <v>100</v>
          </cell>
        </row>
        <row r="189">
          <cell r="S189">
            <v>1600</v>
          </cell>
        </row>
        <row r="190">
          <cell r="S190">
            <v>155</v>
          </cell>
        </row>
        <row r="191">
          <cell r="S191">
            <v>150</v>
          </cell>
        </row>
        <row r="192">
          <cell r="S192">
            <v>200</v>
          </cell>
        </row>
        <row r="193">
          <cell r="S193">
            <v>400</v>
          </cell>
        </row>
        <row r="194">
          <cell r="S194">
            <v>50</v>
          </cell>
        </row>
        <row r="195">
          <cell r="S195">
            <v>215</v>
          </cell>
        </row>
        <row r="196">
          <cell r="S196">
            <v>320</v>
          </cell>
        </row>
        <row r="197">
          <cell r="S197">
            <v>103</v>
          </cell>
        </row>
        <row r="198">
          <cell r="S198">
            <v>130</v>
          </cell>
        </row>
        <row r="199">
          <cell r="S199">
            <v>116</v>
          </cell>
        </row>
        <row r="200">
          <cell r="S200">
            <v>500</v>
          </cell>
        </row>
        <row r="201">
          <cell r="S201">
            <v>300</v>
          </cell>
        </row>
        <row r="202">
          <cell r="S202">
            <v>180</v>
          </cell>
        </row>
        <row r="203">
          <cell r="S203">
            <v>125</v>
          </cell>
        </row>
        <row r="204">
          <cell r="S204">
            <v>959.16</v>
          </cell>
        </row>
        <row r="205">
          <cell r="S205">
            <v>162</v>
          </cell>
        </row>
        <row r="206">
          <cell r="S206">
            <v>292</v>
          </cell>
        </row>
        <row r="207">
          <cell r="S207">
            <v>135</v>
          </cell>
        </row>
        <row r="208">
          <cell r="S208">
            <v>115</v>
          </cell>
        </row>
        <row r="209">
          <cell r="S209">
            <v>203</v>
          </cell>
        </row>
        <row r="211">
          <cell r="S211">
            <v>658</v>
          </cell>
        </row>
        <row r="212">
          <cell r="S212">
            <v>92</v>
          </cell>
        </row>
        <row r="213">
          <cell r="S213">
            <v>120</v>
          </cell>
        </row>
        <row r="214">
          <cell r="S214">
            <v>90</v>
          </cell>
        </row>
        <row r="215">
          <cell r="S215">
            <v>160</v>
          </cell>
        </row>
        <row r="216">
          <cell r="S216">
            <v>406</v>
          </cell>
        </row>
        <row r="217">
          <cell r="S217">
            <v>292</v>
          </cell>
        </row>
        <row r="218">
          <cell r="S218">
            <v>50</v>
          </cell>
        </row>
        <row r="219">
          <cell r="S219">
            <v>60</v>
          </cell>
        </row>
        <row r="220">
          <cell r="S220">
            <v>40</v>
          </cell>
        </row>
        <row r="221">
          <cell r="S221">
            <v>380</v>
          </cell>
        </row>
        <row r="222">
          <cell r="S222">
            <v>120</v>
          </cell>
        </row>
        <row r="223">
          <cell r="S223">
            <v>50</v>
          </cell>
        </row>
        <row r="224">
          <cell r="S224">
            <v>56</v>
          </cell>
        </row>
        <row r="225">
          <cell r="S225">
            <v>254</v>
          </cell>
        </row>
        <row r="226">
          <cell r="S226">
            <v>161</v>
          </cell>
        </row>
        <row r="227">
          <cell r="S227">
            <v>350</v>
          </cell>
        </row>
        <row r="228">
          <cell r="S228">
            <v>43</v>
          </cell>
        </row>
        <row r="229">
          <cell r="S229">
            <v>69</v>
          </cell>
        </row>
        <row r="230">
          <cell r="S230">
            <v>89</v>
          </cell>
        </row>
        <row r="231">
          <cell r="S231">
            <v>160</v>
          </cell>
        </row>
        <row r="232">
          <cell r="S232">
            <v>104</v>
          </cell>
        </row>
        <row r="233">
          <cell r="S233">
            <v>228</v>
          </cell>
        </row>
        <row r="234">
          <cell r="S234">
            <v>100</v>
          </cell>
        </row>
        <row r="235">
          <cell r="S235">
            <v>46.5</v>
          </cell>
        </row>
        <row r="236">
          <cell r="T236">
            <v>70</v>
          </cell>
        </row>
        <row r="237">
          <cell r="S237">
            <v>100</v>
          </cell>
        </row>
        <row r="238">
          <cell r="S238">
            <v>72</v>
          </cell>
        </row>
        <row r="239">
          <cell r="S239">
            <v>396</v>
          </cell>
        </row>
        <row r="240">
          <cell r="S240">
            <v>850</v>
          </cell>
        </row>
        <row r="241">
          <cell r="S241">
            <v>110</v>
          </cell>
        </row>
        <row r="242">
          <cell r="S242">
            <v>78</v>
          </cell>
        </row>
        <row r="243">
          <cell r="S243">
            <v>459</v>
          </cell>
        </row>
        <row r="244">
          <cell r="S244">
            <v>1170</v>
          </cell>
        </row>
        <row r="245">
          <cell r="S245">
            <v>50</v>
          </cell>
        </row>
        <row r="246">
          <cell r="S246">
            <v>182.5</v>
          </cell>
        </row>
        <row r="247">
          <cell r="S247">
            <v>50</v>
          </cell>
        </row>
        <row r="248">
          <cell r="S248">
            <v>84</v>
          </cell>
        </row>
        <row r="249">
          <cell r="S249">
            <v>100</v>
          </cell>
        </row>
        <row r="250">
          <cell r="T250">
            <v>5013.0200000000004</v>
          </cell>
        </row>
        <row r="261">
          <cell r="S261">
            <v>500</v>
          </cell>
        </row>
        <row r="262">
          <cell r="S262">
            <v>130</v>
          </cell>
        </row>
        <row r="263">
          <cell r="S263">
            <v>109.3</v>
          </cell>
        </row>
        <row r="264">
          <cell r="S264">
            <v>210</v>
          </cell>
        </row>
        <row r="265">
          <cell r="S265">
            <v>59.42</v>
          </cell>
        </row>
        <row r="266">
          <cell r="S266">
            <v>98.34</v>
          </cell>
        </row>
        <row r="267">
          <cell r="S267">
            <v>72</v>
          </cell>
        </row>
        <row r="268">
          <cell r="S268">
            <v>83</v>
          </cell>
        </row>
        <row r="269">
          <cell r="S269">
            <v>83</v>
          </cell>
        </row>
        <row r="270">
          <cell r="S270">
            <v>106</v>
          </cell>
        </row>
        <row r="271">
          <cell r="S271">
            <v>264</v>
          </cell>
        </row>
        <row r="272">
          <cell r="S272">
            <v>681</v>
          </cell>
        </row>
        <row r="273">
          <cell r="S273">
            <v>68</v>
          </cell>
        </row>
        <row r="275">
          <cell r="S275">
            <v>139</v>
          </cell>
        </row>
        <row r="276">
          <cell r="S276">
            <v>34</v>
          </cell>
        </row>
        <row r="277">
          <cell r="S277">
            <v>140</v>
          </cell>
        </row>
        <row r="278">
          <cell r="S278">
            <v>56.2</v>
          </cell>
        </row>
        <row r="279">
          <cell r="S279">
            <v>150</v>
          </cell>
        </row>
        <row r="280">
          <cell r="S280">
            <v>125</v>
          </cell>
        </row>
        <row r="281">
          <cell r="S281">
            <v>81</v>
          </cell>
        </row>
        <row r="282">
          <cell r="S282">
            <v>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F1"/>
    </sheetView>
  </sheetViews>
  <sheetFormatPr defaultRowHeight="15" x14ac:dyDescent="0.25"/>
  <cols>
    <col min="1" max="1" width="7.5703125" customWidth="1"/>
    <col min="2" max="2" width="26.140625" customWidth="1"/>
    <col min="3" max="4" width="13.7109375" customWidth="1"/>
    <col min="5" max="5" width="13.7109375" style="27" customWidth="1"/>
    <col min="6" max="6" width="13.7109375" customWidth="1"/>
    <col min="258" max="258" width="16.42578125" customWidth="1"/>
    <col min="259" max="259" width="15.42578125" customWidth="1"/>
    <col min="260" max="260" width="14.140625" customWidth="1"/>
    <col min="261" max="261" width="17.42578125" customWidth="1"/>
    <col min="262" max="262" width="14.85546875" customWidth="1"/>
    <col min="514" max="514" width="16.42578125" customWidth="1"/>
    <col min="515" max="515" width="15.42578125" customWidth="1"/>
    <col min="516" max="516" width="14.140625" customWidth="1"/>
    <col min="517" max="517" width="17.42578125" customWidth="1"/>
    <col min="518" max="518" width="14.85546875" customWidth="1"/>
    <col min="770" max="770" width="16.42578125" customWidth="1"/>
    <col min="771" max="771" width="15.42578125" customWidth="1"/>
    <col min="772" max="772" width="14.140625" customWidth="1"/>
    <col min="773" max="773" width="17.42578125" customWidth="1"/>
    <col min="774" max="774" width="14.85546875" customWidth="1"/>
    <col min="1026" max="1026" width="16.42578125" customWidth="1"/>
    <col min="1027" max="1027" width="15.42578125" customWidth="1"/>
    <col min="1028" max="1028" width="14.140625" customWidth="1"/>
    <col min="1029" max="1029" width="17.42578125" customWidth="1"/>
    <col min="1030" max="1030" width="14.85546875" customWidth="1"/>
    <col min="1282" max="1282" width="16.42578125" customWidth="1"/>
    <col min="1283" max="1283" width="15.42578125" customWidth="1"/>
    <col min="1284" max="1284" width="14.140625" customWidth="1"/>
    <col min="1285" max="1285" width="17.42578125" customWidth="1"/>
    <col min="1286" max="1286" width="14.85546875" customWidth="1"/>
    <col min="1538" max="1538" width="16.42578125" customWidth="1"/>
    <col min="1539" max="1539" width="15.42578125" customWidth="1"/>
    <col min="1540" max="1540" width="14.140625" customWidth="1"/>
    <col min="1541" max="1541" width="17.42578125" customWidth="1"/>
    <col min="1542" max="1542" width="14.85546875" customWidth="1"/>
    <col min="1794" max="1794" width="16.42578125" customWidth="1"/>
    <col min="1795" max="1795" width="15.42578125" customWidth="1"/>
    <col min="1796" max="1796" width="14.140625" customWidth="1"/>
    <col min="1797" max="1797" width="17.42578125" customWidth="1"/>
    <col min="1798" max="1798" width="14.85546875" customWidth="1"/>
    <col min="2050" max="2050" width="16.42578125" customWidth="1"/>
    <col min="2051" max="2051" width="15.42578125" customWidth="1"/>
    <col min="2052" max="2052" width="14.140625" customWidth="1"/>
    <col min="2053" max="2053" width="17.42578125" customWidth="1"/>
    <col min="2054" max="2054" width="14.85546875" customWidth="1"/>
    <col min="2306" max="2306" width="16.42578125" customWidth="1"/>
    <col min="2307" max="2307" width="15.42578125" customWidth="1"/>
    <col min="2308" max="2308" width="14.140625" customWidth="1"/>
    <col min="2309" max="2309" width="17.42578125" customWidth="1"/>
    <col min="2310" max="2310" width="14.85546875" customWidth="1"/>
    <col min="2562" max="2562" width="16.42578125" customWidth="1"/>
    <col min="2563" max="2563" width="15.42578125" customWidth="1"/>
    <col min="2564" max="2564" width="14.140625" customWidth="1"/>
    <col min="2565" max="2565" width="17.42578125" customWidth="1"/>
    <col min="2566" max="2566" width="14.85546875" customWidth="1"/>
    <col min="2818" max="2818" width="16.42578125" customWidth="1"/>
    <col min="2819" max="2819" width="15.42578125" customWidth="1"/>
    <col min="2820" max="2820" width="14.140625" customWidth="1"/>
    <col min="2821" max="2821" width="17.42578125" customWidth="1"/>
    <col min="2822" max="2822" width="14.85546875" customWidth="1"/>
    <col min="3074" max="3074" width="16.42578125" customWidth="1"/>
    <col min="3075" max="3075" width="15.42578125" customWidth="1"/>
    <col min="3076" max="3076" width="14.140625" customWidth="1"/>
    <col min="3077" max="3077" width="17.42578125" customWidth="1"/>
    <col min="3078" max="3078" width="14.85546875" customWidth="1"/>
    <col min="3330" max="3330" width="16.42578125" customWidth="1"/>
    <col min="3331" max="3331" width="15.42578125" customWidth="1"/>
    <col min="3332" max="3332" width="14.140625" customWidth="1"/>
    <col min="3333" max="3333" width="17.42578125" customWidth="1"/>
    <col min="3334" max="3334" width="14.85546875" customWidth="1"/>
    <col min="3586" max="3586" width="16.42578125" customWidth="1"/>
    <col min="3587" max="3587" width="15.42578125" customWidth="1"/>
    <col min="3588" max="3588" width="14.140625" customWidth="1"/>
    <col min="3589" max="3589" width="17.42578125" customWidth="1"/>
    <col min="3590" max="3590" width="14.85546875" customWidth="1"/>
    <col min="3842" max="3842" width="16.42578125" customWidth="1"/>
    <col min="3843" max="3843" width="15.42578125" customWidth="1"/>
    <col min="3844" max="3844" width="14.140625" customWidth="1"/>
    <col min="3845" max="3845" width="17.42578125" customWidth="1"/>
    <col min="3846" max="3846" width="14.85546875" customWidth="1"/>
    <col min="4098" max="4098" width="16.42578125" customWidth="1"/>
    <col min="4099" max="4099" width="15.42578125" customWidth="1"/>
    <col min="4100" max="4100" width="14.140625" customWidth="1"/>
    <col min="4101" max="4101" width="17.42578125" customWidth="1"/>
    <col min="4102" max="4102" width="14.85546875" customWidth="1"/>
    <col min="4354" max="4354" width="16.42578125" customWidth="1"/>
    <col min="4355" max="4355" width="15.42578125" customWidth="1"/>
    <col min="4356" max="4356" width="14.140625" customWidth="1"/>
    <col min="4357" max="4357" width="17.42578125" customWidth="1"/>
    <col min="4358" max="4358" width="14.85546875" customWidth="1"/>
    <col min="4610" max="4610" width="16.42578125" customWidth="1"/>
    <col min="4611" max="4611" width="15.42578125" customWidth="1"/>
    <col min="4612" max="4612" width="14.140625" customWidth="1"/>
    <col min="4613" max="4613" width="17.42578125" customWidth="1"/>
    <col min="4614" max="4614" width="14.85546875" customWidth="1"/>
    <col min="4866" max="4866" width="16.42578125" customWidth="1"/>
    <col min="4867" max="4867" width="15.42578125" customWidth="1"/>
    <col min="4868" max="4868" width="14.140625" customWidth="1"/>
    <col min="4869" max="4869" width="17.42578125" customWidth="1"/>
    <col min="4870" max="4870" width="14.85546875" customWidth="1"/>
    <col min="5122" max="5122" width="16.42578125" customWidth="1"/>
    <col min="5123" max="5123" width="15.42578125" customWidth="1"/>
    <col min="5124" max="5124" width="14.140625" customWidth="1"/>
    <col min="5125" max="5125" width="17.42578125" customWidth="1"/>
    <col min="5126" max="5126" width="14.85546875" customWidth="1"/>
    <col min="5378" max="5378" width="16.42578125" customWidth="1"/>
    <col min="5379" max="5379" width="15.42578125" customWidth="1"/>
    <col min="5380" max="5380" width="14.140625" customWidth="1"/>
    <col min="5381" max="5381" width="17.42578125" customWidth="1"/>
    <col min="5382" max="5382" width="14.85546875" customWidth="1"/>
    <col min="5634" max="5634" width="16.42578125" customWidth="1"/>
    <col min="5635" max="5635" width="15.42578125" customWidth="1"/>
    <col min="5636" max="5636" width="14.140625" customWidth="1"/>
    <col min="5637" max="5637" width="17.42578125" customWidth="1"/>
    <col min="5638" max="5638" width="14.85546875" customWidth="1"/>
    <col min="5890" max="5890" width="16.42578125" customWidth="1"/>
    <col min="5891" max="5891" width="15.42578125" customWidth="1"/>
    <col min="5892" max="5892" width="14.140625" customWidth="1"/>
    <col min="5893" max="5893" width="17.42578125" customWidth="1"/>
    <col min="5894" max="5894" width="14.85546875" customWidth="1"/>
    <col min="6146" max="6146" width="16.42578125" customWidth="1"/>
    <col min="6147" max="6147" width="15.42578125" customWidth="1"/>
    <col min="6148" max="6148" width="14.140625" customWidth="1"/>
    <col min="6149" max="6149" width="17.42578125" customWidth="1"/>
    <col min="6150" max="6150" width="14.85546875" customWidth="1"/>
    <col min="6402" max="6402" width="16.42578125" customWidth="1"/>
    <col min="6403" max="6403" width="15.42578125" customWidth="1"/>
    <col min="6404" max="6404" width="14.140625" customWidth="1"/>
    <col min="6405" max="6405" width="17.42578125" customWidth="1"/>
    <col min="6406" max="6406" width="14.85546875" customWidth="1"/>
    <col min="6658" max="6658" width="16.42578125" customWidth="1"/>
    <col min="6659" max="6659" width="15.42578125" customWidth="1"/>
    <col min="6660" max="6660" width="14.140625" customWidth="1"/>
    <col min="6661" max="6661" width="17.42578125" customWidth="1"/>
    <col min="6662" max="6662" width="14.85546875" customWidth="1"/>
    <col min="6914" max="6914" width="16.42578125" customWidth="1"/>
    <col min="6915" max="6915" width="15.42578125" customWidth="1"/>
    <col min="6916" max="6916" width="14.140625" customWidth="1"/>
    <col min="6917" max="6917" width="17.42578125" customWidth="1"/>
    <col min="6918" max="6918" width="14.85546875" customWidth="1"/>
    <col min="7170" max="7170" width="16.42578125" customWidth="1"/>
    <col min="7171" max="7171" width="15.42578125" customWidth="1"/>
    <col min="7172" max="7172" width="14.140625" customWidth="1"/>
    <col min="7173" max="7173" width="17.42578125" customWidth="1"/>
    <col min="7174" max="7174" width="14.85546875" customWidth="1"/>
    <col min="7426" max="7426" width="16.42578125" customWidth="1"/>
    <col min="7427" max="7427" width="15.42578125" customWidth="1"/>
    <col min="7428" max="7428" width="14.140625" customWidth="1"/>
    <col min="7429" max="7429" width="17.42578125" customWidth="1"/>
    <col min="7430" max="7430" width="14.85546875" customWidth="1"/>
    <col min="7682" max="7682" width="16.42578125" customWidth="1"/>
    <col min="7683" max="7683" width="15.42578125" customWidth="1"/>
    <col min="7684" max="7684" width="14.140625" customWidth="1"/>
    <col min="7685" max="7685" width="17.42578125" customWidth="1"/>
    <col min="7686" max="7686" width="14.85546875" customWidth="1"/>
    <col min="7938" max="7938" width="16.42578125" customWidth="1"/>
    <col min="7939" max="7939" width="15.42578125" customWidth="1"/>
    <col min="7940" max="7940" width="14.140625" customWidth="1"/>
    <col min="7941" max="7941" width="17.42578125" customWidth="1"/>
    <col min="7942" max="7942" width="14.85546875" customWidth="1"/>
    <col min="8194" max="8194" width="16.42578125" customWidth="1"/>
    <col min="8195" max="8195" width="15.42578125" customWidth="1"/>
    <col min="8196" max="8196" width="14.140625" customWidth="1"/>
    <col min="8197" max="8197" width="17.42578125" customWidth="1"/>
    <col min="8198" max="8198" width="14.85546875" customWidth="1"/>
    <col min="8450" max="8450" width="16.42578125" customWidth="1"/>
    <col min="8451" max="8451" width="15.42578125" customWidth="1"/>
    <col min="8452" max="8452" width="14.140625" customWidth="1"/>
    <col min="8453" max="8453" width="17.42578125" customWidth="1"/>
    <col min="8454" max="8454" width="14.85546875" customWidth="1"/>
    <col min="8706" max="8706" width="16.42578125" customWidth="1"/>
    <col min="8707" max="8707" width="15.42578125" customWidth="1"/>
    <col min="8708" max="8708" width="14.140625" customWidth="1"/>
    <col min="8709" max="8709" width="17.42578125" customWidth="1"/>
    <col min="8710" max="8710" width="14.85546875" customWidth="1"/>
    <col min="8962" max="8962" width="16.42578125" customWidth="1"/>
    <col min="8963" max="8963" width="15.42578125" customWidth="1"/>
    <col min="8964" max="8964" width="14.140625" customWidth="1"/>
    <col min="8965" max="8965" width="17.42578125" customWidth="1"/>
    <col min="8966" max="8966" width="14.85546875" customWidth="1"/>
    <col min="9218" max="9218" width="16.42578125" customWidth="1"/>
    <col min="9219" max="9219" width="15.42578125" customWidth="1"/>
    <col min="9220" max="9220" width="14.140625" customWidth="1"/>
    <col min="9221" max="9221" width="17.42578125" customWidth="1"/>
    <col min="9222" max="9222" width="14.85546875" customWidth="1"/>
    <col min="9474" max="9474" width="16.42578125" customWidth="1"/>
    <col min="9475" max="9475" width="15.42578125" customWidth="1"/>
    <col min="9476" max="9476" width="14.140625" customWidth="1"/>
    <col min="9477" max="9477" width="17.42578125" customWidth="1"/>
    <col min="9478" max="9478" width="14.85546875" customWidth="1"/>
    <col min="9730" max="9730" width="16.42578125" customWidth="1"/>
    <col min="9731" max="9731" width="15.42578125" customWidth="1"/>
    <col min="9732" max="9732" width="14.140625" customWidth="1"/>
    <col min="9733" max="9733" width="17.42578125" customWidth="1"/>
    <col min="9734" max="9734" width="14.85546875" customWidth="1"/>
    <col min="9986" max="9986" width="16.42578125" customWidth="1"/>
    <col min="9987" max="9987" width="15.42578125" customWidth="1"/>
    <col min="9988" max="9988" width="14.140625" customWidth="1"/>
    <col min="9989" max="9989" width="17.42578125" customWidth="1"/>
    <col min="9990" max="9990" width="14.85546875" customWidth="1"/>
    <col min="10242" max="10242" width="16.42578125" customWidth="1"/>
    <col min="10243" max="10243" width="15.42578125" customWidth="1"/>
    <col min="10244" max="10244" width="14.140625" customWidth="1"/>
    <col min="10245" max="10245" width="17.42578125" customWidth="1"/>
    <col min="10246" max="10246" width="14.85546875" customWidth="1"/>
    <col min="10498" max="10498" width="16.42578125" customWidth="1"/>
    <col min="10499" max="10499" width="15.42578125" customWidth="1"/>
    <col min="10500" max="10500" width="14.140625" customWidth="1"/>
    <col min="10501" max="10501" width="17.42578125" customWidth="1"/>
    <col min="10502" max="10502" width="14.85546875" customWidth="1"/>
    <col min="10754" max="10754" width="16.42578125" customWidth="1"/>
    <col min="10755" max="10755" width="15.42578125" customWidth="1"/>
    <col min="10756" max="10756" width="14.140625" customWidth="1"/>
    <col min="10757" max="10757" width="17.42578125" customWidth="1"/>
    <col min="10758" max="10758" width="14.85546875" customWidth="1"/>
    <col min="11010" max="11010" width="16.42578125" customWidth="1"/>
    <col min="11011" max="11011" width="15.42578125" customWidth="1"/>
    <col min="11012" max="11012" width="14.140625" customWidth="1"/>
    <col min="11013" max="11013" width="17.42578125" customWidth="1"/>
    <col min="11014" max="11014" width="14.85546875" customWidth="1"/>
    <col min="11266" max="11266" width="16.42578125" customWidth="1"/>
    <col min="11267" max="11267" width="15.42578125" customWidth="1"/>
    <col min="11268" max="11268" width="14.140625" customWidth="1"/>
    <col min="11269" max="11269" width="17.42578125" customWidth="1"/>
    <col min="11270" max="11270" width="14.85546875" customWidth="1"/>
    <col min="11522" max="11522" width="16.42578125" customWidth="1"/>
    <col min="11523" max="11523" width="15.42578125" customWidth="1"/>
    <col min="11524" max="11524" width="14.140625" customWidth="1"/>
    <col min="11525" max="11525" width="17.42578125" customWidth="1"/>
    <col min="11526" max="11526" width="14.85546875" customWidth="1"/>
    <col min="11778" max="11778" width="16.42578125" customWidth="1"/>
    <col min="11779" max="11779" width="15.42578125" customWidth="1"/>
    <col min="11780" max="11780" width="14.140625" customWidth="1"/>
    <col min="11781" max="11781" width="17.42578125" customWidth="1"/>
    <col min="11782" max="11782" width="14.85546875" customWidth="1"/>
    <col min="12034" max="12034" width="16.42578125" customWidth="1"/>
    <col min="12035" max="12035" width="15.42578125" customWidth="1"/>
    <col min="12036" max="12036" width="14.140625" customWidth="1"/>
    <col min="12037" max="12037" width="17.42578125" customWidth="1"/>
    <col min="12038" max="12038" width="14.85546875" customWidth="1"/>
    <col min="12290" max="12290" width="16.42578125" customWidth="1"/>
    <col min="12291" max="12291" width="15.42578125" customWidth="1"/>
    <col min="12292" max="12292" width="14.140625" customWidth="1"/>
    <col min="12293" max="12293" width="17.42578125" customWidth="1"/>
    <col min="12294" max="12294" width="14.85546875" customWidth="1"/>
    <col min="12546" max="12546" width="16.42578125" customWidth="1"/>
    <col min="12547" max="12547" width="15.42578125" customWidth="1"/>
    <col min="12548" max="12548" width="14.140625" customWidth="1"/>
    <col min="12549" max="12549" width="17.42578125" customWidth="1"/>
    <col min="12550" max="12550" width="14.85546875" customWidth="1"/>
    <col min="12802" max="12802" width="16.42578125" customWidth="1"/>
    <col min="12803" max="12803" width="15.42578125" customWidth="1"/>
    <col min="12804" max="12804" width="14.140625" customWidth="1"/>
    <col min="12805" max="12805" width="17.42578125" customWidth="1"/>
    <col min="12806" max="12806" width="14.85546875" customWidth="1"/>
    <col min="13058" max="13058" width="16.42578125" customWidth="1"/>
    <col min="13059" max="13059" width="15.42578125" customWidth="1"/>
    <col min="13060" max="13060" width="14.140625" customWidth="1"/>
    <col min="13061" max="13061" width="17.42578125" customWidth="1"/>
    <col min="13062" max="13062" width="14.85546875" customWidth="1"/>
    <col min="13314" max="13314" width="16.42578125" customWidth="1"/>
    <col min="13315" max="13315" width="15.42578125" customWidth="1"/>
    <col min="13316" max="13316" width="14.140625" customWidth="1"/>
    <col min="13317" max="13317" width="17.42578125" customWidth="1"/>
    <col min="13318" max="13318" width="14.85546875" customWidth="1"/>
    <col min="13570" max="13570" width="16.42578125" customWidth="1"/>
    <col min="13571" max="13571" width="15.42578125" customWidth="1"/>
    <col min="13572" max="13572" width="14.140625" customWidth="1"/>
    <col min="13573" max="13573" width="17.42578125" customWidth="1"/>
    <col min="13574" max="13574" width="14.85546875" customWidth="1"/>
    <col min="13826" max="13826" width="16.42578125" customWidth="1"/>
    <col min="13827" max="13827" width="15.42578125" customWidth="1"/>
    <col min="13828" max="13828" width="14.140625" customWidth="1"/>
    <col min="13829" max="13829" width="17.42578125" customWidth="1"/>
    <col min="13830" max="13830" width="14.85546875" customWidth="1"/>
    <col min="14082" max="14082" width="16.42578125" customWidth="1"/>
    <col min="14083" max="14083" width="15.42578125" customWidth="1"/>
    <col min="14084" max="14084" width="14.140625" customWidth="1"/>
    <col min="14085" max="14085" width="17.42578125" customWidth="1"/>
    <col min="14086" max="14086" width="14.85546875" customWidth="1"/>
    <col min="14338" max="14338" width="16.42578125" customWidth="1"/>
    <col min="14339" max="14339" width="15.42578125" customWidth="1"/>
    <col min="14340" max="14340" width="14.140625" customWidth="1"/>
    <col min="14341" max="14341" width="17.42578125" customWidth="1"/>
    <col min="14342" max="14342" width="14.85546875" customWidth="1"/>
    <col min="14594" max="14594" width="16.42578125" customWidth="1"/>
    <col min="14595" max="14595" width="15.42578125" customWidth="1"/>
    <col min="14596" max="14596" width="14.140625" customWidth="1"/>
    <col min="14597" max="14597" width="17.42578125" customWidth="1"/>
    <col min="14598" max="14598" width="14.85546875" customWidth="1"/>
    <col min="14850" max="14850" width="16.42578125" customWidth="1"/>
    <col min="14851" max="14851" width="15.42578125" customWidth="1"/>
    <col min="14852" max="14852" width="14.140625" customWidth="1"/>
    <col min="14853" max="14853" width="17.42578125" customWidth="1"/>
    <col min="14854" max="14854" width="14.85546875" customWidth="1"/>
    <col min="15106" max="15106" width="16.42578125" customWidth="1"/>
    <col min="15107" max="15107" width="15.42578125" customWidth="1"/>
    <col min="15108" max="15108" width="14.140625" customWidth="1"/>
    <col min="15109" max="15109" width="17.42578125" customWidth="1"/>
    <col min="15110" max="15110" width="14.85546875" customWidth="1"/>
    <col min="15362" max="15362" width="16.42578125" customWidth="1"/>
    <col min="15363" max="15363" width="15.42578125" customWidth="1"/>
    <col min="15364" max="15364" width="14.140625" customWidth="1"/>
    <col min="15365" max="15365" width="17.42578125" customWidth="1"/>
    <col min="15366" max="15366" width="14.85546875" customWidth="1"/>
    <col min="15618" max="15618" width="16.42578125" customWidth="1"/>
    <col min="15619" max="15619" width="15.42578125" customWidth="1"/>
    <col min="15620" max="15620" width="14.140625" customWidth="1"/>
    <col min="15621" max="15621" width="17.42578125" customWidth="1"/>
    <col min="15622" max="15622" width="14.85546875" customWidth="1"/>
    <col min="15874" max="15874" width="16.42578125" customWidth="1"/>
    <col min="15875" max="15875" width="15.42578125" customWidth="1"/>
    <col min="15876" max="15876" width="14.140625" customWidth="1"/>
    <col min="15877" max="15877" width="17.42578125" customWidth="1"/>
    <col min="15878" max="15878" width="14.85546875" customWidth="1"/>
    <col min="16130" max="16130" width="16.42578125" customWidth="1"/>
    <col min="16131" max="16131" width="15.42578125" customWidth="1"/>
    <col min="16132" max="16132" width="14.140625" customWidth="1"/>
    <col min="16133" max="16133" width="17.42578125" customWidth="1"/>
    <col min="16134" max="16134" width="14.85546875" customWidth="1"/>
  </cols>
  <sheetData>
    <row r="1" spans="1:6" ht="45" customHeight="1" x14ac:dyDescent="0.25">
      <c r="A1" s="48" t="s">
        <v>88</v>
      </c>
      <c r="B1" s="48"/>
      <c r="C1" s="48"/>
      <c r="D1" s="48"/>
      <c r="E1" s="48"/>
      <c r="F1" s="48"/>
    </row>
    <row r="2" spans="1:6" ht="34.5" customHeight="1" x14ac:dyDescent="0.25">
      <c r="A2" s="49" t="s">
        <v>87</v>
      </c>
      <c r="B2" s="49"/>
      <c r="C2" s="7">
        <v>76667864</v>
      </c>
      <c r="D2" s="6">
        <v>287</v>
      </c>
      <c r="E2" s="7">
        <v>805568100</v>
      </c>
      <c r="F2" s="35">
        <v>10.507245904229183</v>
      </c>
    </row>
    <row r="3" spans="1:6" ht="84.75" customHeight="1" x14ac:dyDescent="0.25">
      <c r="A3" s="36" t="s">
        <v>172</v>
      </c>
      <c r="B3" s="6" t="s">
        <v>1</v>
      </c>
      <c r="C3" s="7" t="s">
        <v>171</v>
      </c>
      <c r="D3" s="6" t="s">
        <v>2</v>
      </c>
      <c r="E3" s="7" t="s">
        <v>3</v>
      </c>
      <c r="F3" s="37" t="s">
        <v>173</v>
      </c>
    </row>
    <row r="4" spans="1:6" x14ac:dyDescent="0.25">
      <c r="A4" s="38">
        <v>1</v>
      </c>
      <c r="B4" s="13" t="s">
        <v>90</v>
      </c>
      <c r="C4" s="11">
        <v>874475</v>
      </c>
      <c r="D4" s="14">
        <v>13</v>
      </c>
      <c r="E4" s="28">
        <v>54156600</v>
      </c>
      <c r="F4" s="40">
        <f>E4/C4</f>
        <v>61.930415392092399</v>
      </c>
    </row>
    <row r="5" spans="1:6" x14ac:dyDescent="0.25">
      <c r="A5" s="38">
        <v>2</v>
      </c>
      <c r="B5" s="10" t="s">
        <v>91</v>
      </c>
      <c r="C5" s="11">
        <v>208888</v>
      </c>
      <c r="D5" s="14">
        <v>6</v>
      </c>
      <c r="E5" s="28">
        <v>11700000</v>
      </c>
      <c r="F5" s="40">
        <f>E5/C5</f>
        <v>56.010876642028265</v>
      </c>
    </row>
    <row r="6" spans="1:6" x14ac:dyDescent="0.25">
      <c r="A6" s="38">
        <v>3</v>
      </c>
      <c r="B6" s="10" t="s">
        <v>92</v>
      </c>
      <c r="C6" s="11">
        <v>190909</v>
      </c>
      <c r="D6" s="14">
        <v>5</v>
      </c>
      <c r="E6" s="28">
        <v>8770000</v>
      </c>
      <c r="F6" s="40">
        <f>E6/C6</f>
        <v>45.938117113389104</v>
      </c>
    </row>
    <row r="7" spans="1:6" x14ac:dyDescent="0.25">
      <c r="A7" s="38">
        <v>4</v>
      </c>
      <c r="B7" s="10" t="s">
        <v>118</v>
      </c>
      <c r="C7" s="11">
        <v>340559</v>
      </c>
      <c r="D7" s="14">
        <v>4</v>
      </c>
      <c r="E7" s="28">
        <v>12110000</v>
      </c>
      <c r="F7" s="40">
        <f>E7/C7</f>
        <v>35.559183577588612</v>
      </c>
    </row>
    <row r="8" spans="1:6" x14ac:dyDescent="0.25">
      <c r="A8" s="38">
        <v>5</v>
      </c>
      <c r="B8" s="10" t="s">
        <v>93</v>
      </c>
      <c r="C8" s="11">
        <v>799724</v>
      </c>
      <c r="D8" s="14">
        <v>3</v>
      </c>
      <c r="E8" s="28">
        <v>25710000</v>
      </c>
      <c r="F8" s="40">
        <f>E8/C8</f>
        <v>32.148591263986077</v>
      </c>
    </row>
    <row r="9" spans="1:6" x14ac:dyDescent="0.25">
      <c r="A9" s="38">
        <v>6</v>
      </c>
      <c r="B9" s="13" t="s">
        <v>109</v>
      </c>
      <c r="C9" s="11">
        <v>75620</v>
      </c>
      <c r="D9" s="14">
        <v>1</v>
      </c>
      <c r="E9" s="28">
        <v>2170000</v>
      </c>
      <c r="F9" s="40">
        <f>E9/C9</f>
        <v>28.696112139645596</v>
      </c>
    </row>
    <row r="10" spans="1:6" x14ac:dyDescent="0.25">
      <c r="A10" s="38">
        <v>7</v>
      </c>
      <c r="B10" s="13" t="s">
        <v>95</v>
      </c>
      <c r="C10" s="11">
        <v>346508</v>
      </c>
      <c r="D10" s="14">
        <v>3</v>
      </c>
      <c r="E10" s="28">
        <v>9758800</v>
      </c>
      <c r="F10" s="40">
        <f>E10/C10</f>
        <v>28.163274729587773</v>
      </c>
    </row>
    <row r="11" spans="1:6" x14ac:dyDescent="0.25">
      <c r="A11" s="38">
        <v>8</v>
      </c>
      <c r="B11" s="13" t="s">
        <v>112</v>
      </c>
      <c r="C11" s="11">
        <v>762538</v>
      </c>
      <c r="D11" s="14">
        <v>4</v>
      </c>
      <c r="E11" s="28">
        <v>20610000</v>
      </c>
      <c r="F11" s="40">
        <f>E11/C11</f>
        <v>27.028161219506437</v>
      </c>
    </row>
    <row r="12" spans="1:6" x14ac:dyDescent="0.25">
      <c r="A12" s="38">
        <v>9</v>
      </c>
      <c r="B12" s="10" t="s">
        <v>96</v>
      </c>
      <c r="C12" s="11">
        <v>707123</v>
      </c>
      <c r="D12" s="14">
        <v>9</v>
      </c>
      <c r="E12" s="28">
        <v>19090000</v>
      </c>
      <c r="F12" s="40">
        <f>E12/C12</f>
        <v>26.996717685607738</v>
      </c>
    </row>
    <row r="13" spans="1:6" x14ac:dyDescent="0.25">
      <c r="A13" s="38">
        <v>10</v>
      </c>
      <c r="B13" s="10" t="s">
        <v>94</v>
      </c>
      <c r="C13" s="11">
        <v>1844438</v>
      </c>
      <c r="D13" s="14">
        <v>4</v>
      </c>
      <c r="E13" s="28">
        <v>49150000</v>
      </c>
      <c r="F13" s="40">
        <f>E13/C13</f>
        <v>26.647683467809706</v>
      </c>
    </row>
    <row r="14" spans="1:6" x14ac:dyDescent="0.25">
      <c r="A14" s="38">
        <v>11</v>
      </c>
      <c r="B14" s="10" t="s">
        <v>97</v>
      </c>
      <c r="C14" s="11">
        <v>1295355</v>
      </c>
      <c r="D14" s="14">
        <v>3</v>
      </c>
      <c r="E14" s="28">
        <v>34135800</v>
      </c>
      <c r="F14" s="40">
        <f>E14/C14</f>
        <v>26.352467084312796</v>
      </c>
    </row>
    <row r="15" spans="1:6" x14ac:dyDescent="0.25">
      <c r="A15" s="38">
        <v>12</v>
      </c>
      <c r="B15" s="13" t="s">
        <v>98</v>
      </c>
      <c r="C15" s="11">
        <v>237939</v>
      </c>
      <c r="D15" s="14">
        <v>1</v>
      </c>
      <c r="E15" s="28">
        <v>6170000</v>
      </c>
      <c r="F15" s="40">
        <f>E15/C15</f>
        <v>25.931015932655008</v>
      </c>
    </row>
    <row r="16" spans="1:6" x14ac:dyDescent="0.25">
      <c r="A16" s="38">
        <v>13</v>
      </c>
      <c r="B16" s="10" t="s">
        <v>99</v>
      </c>
      <c r="C16" s="11">
        <v>223498</v>
      </c>
      <c r="D16" s="14">
        <v>3</v>
      </c>
      <c r="E16" s="28">
        <f>('[1]GENEL BİLGİ'!S171+'[1]GENEL BİLGİ'!S170+'[1]GENEL BİLGİ'!S169)*10000</f>
        <v>5300000</v>
      </c>
      <c r="F16" s="40">
        <f>E16/C16</f>
        <v>23.713858736990936</v>
      </c>
    </row>
    <row r="17" spans="1:8" x14ac:dyDescent="0.25">
      <c r="A17" s="38">
        <v>14</v>
      </c>
      <c r="B17" s="13" t="s">
        <v>101</v>
      </c>
      <c r="C17" s="11">
        <v>623824</v>
      </c>
      <c r="D17" s="14">
        <v>4</v>
      </c>
      <c r="E17" s="28">
        <v>14738000</v>
      </c>
      <c r="F17" s="40">
        <f>E17/C17</f>
        <v>23.625253276565186</v>
      </c>
    </row>
    <row r="18" spans="1:8" x14ac:dyDescent="0.25">
      <c r="A18" s="38">
        <v>15</v>
      </c>
      <c r="B18" s="13" t="s">
        <v>100</v>
      </c>
      <c r="C18" s="11">
        <v>1676202</v>
      </c>
      <c r="D18" s="14">
        <v>13</v>
      </c>
      <c r="E18" s="28">
        <v>37135000</v>
      </c>
      <c r="F18" s="40">
        <f>E18/C18</f>
        <v>22.154251098614605</v>
      </c>
    </row>
    <row r="19" spans="1:8" x14ac:dyDescent="0.25">
      <c r="A19" s="38">
        <v>16</v>
      </c>
      <c r="B19" s="13" t="s">
        <v>102</v>
      </c>
      <c r="C19" s="11">
        <v>343658</v>
      </c>
      <c r="D19" s="14">
        <v>2</v>
      </c>
      <c r="E19" s="28">
        <f>('[1]GENEL BİLGİ'!S217+'[1]GENEL BİLGİ'!S216)*10000</f>
        <v>6980000</v>
      </c>
      <c r="F19" s="40">
        <f>E19/C19</f>
        <v>20.310890478324382</v>
      </c>
    </row>
    <row r="20" spans="1:8" x14ac:dyDescent="0.25">
      <c r="A20" s="38">
        <v>17</v>
      </c>
      <c r="B20" s="13" t="s">
        <v>108</v>
      </c>
      <c r="C20" s="11">
        <v>572059</v>
      </c>
      <c r="D20" s="14">
        <v>5</v>
      </c>
      <c r="E20" s="28">
        <v>11090000</v>
      </c>
      <c r="F20" s="40">
        <f>E20/C20</f>
        <v>19.386112271636318</v>
      </c>
    </row>
    <row r="21" spans="1:8" x14ac:dyDescent="0.25">
      <c r="A21" s="38">
        <v>18</v>
      </c>
      <c r="B21" s="13" t="s">
        <v>113</v>
      </c>
      <c r="C21" s="11">
        <v>2079225</v>
      </c>
      <c r="D21" s="14">
        <v>9</v>
      </c>
      <c r="E21" s="28">
        <v>37247000</v>
      </c>
      <c r="F21" s="40">
        <f>E21/C21</f>
        <v>17.91388618355397</v>
      </c>
      <c r="G21" s="4"/>
    </row>
    <row r="22" spans="1:8" s="1" customFormat="1" x14ac:dyDescent="0.25">
      <c r="A22" s="38">
        <v>19</v>
      </c>
      <c r="B22" s="10" t="s">
        <v>103</v>
      </c>
      <c r="C22" s="11">
        <v>283496</v>
      </c>
      <c r="D22" s="14">
        <v>4</v>
      </c>
      <c r="E22" s="28">
        <v>4980000</v>
      </c>
      <c r="F22" s="40">
        <f>E22/C22</f>
        <v>17.566385416372718</v>
      </c>
    </row>
    <row r="23" spans="1:8" x14ac:dyDescent="0.25">
      <c r="A23" s="38">
        <v>20</v>
      </c>
      <c r="B23" s="13" t="s">
        <v>104</v>
      </c>
      <c r="C23" s="11">
        <v>382806</v>
      </c>
      <c r="D23" s="14">
        <v>1</v>
      </c>
      <c r="E23" s="28">
        <f>'[1]GENEL BİLGİ'!S24*10000</f>
        <v>6630000</v>
      </c>
      <c r="F23" s="40">
        <f>E23/C23</f>
        <v>17.319477751132428</v>
      </c>
    </row>
    <row r="24" spans="1:8" x14ac:dyDescent="0.25">
      <c r="A24" s="38">
        <v>21</v>
      </c>
      <c r="B24" s="10" t="s">
        <v>105</v>
      </c>
      <c r="C24" s="11">
        <v>532080</v>
      </c>
      <c r="D24" s="14">
        <v>2</v>
      </c>
      <c r="E24" s="28">
        <f>('[1]GENEL BİLGİ'!S94+'[1]GENEL BİLGİ'!S93)*10000</f>
        <v>9210000</v>
      </c>
      <c r="F24" s="40">
        <f>E24/C24</f>
        <v>17.309427153811455</v>
      </c>
    </row>
    <row r="25" spans="1:8" x14ac:dyDescent="0.25">
      <c r="A25" s="38">
        <v>22</v>
      </c>
      <c r="B25" s="10" t="s">
        <v>106</v>
      </c>
      <c r="C25" s="11">
        <v>219996</v>
      </c>
      <c r="D25" s="14">
        <v>1</v>
      </c>
      <c r="E25" s="28">
        <v>3720000</v>
      </c>
      <c r="F25" s="40">
        <f>E25/C25</f>
        <v>16.909398352697323</v>
      </c>
    </row>
    <row r="26" spans="1:8" x14ac:dyDescent="0.25">
      <c r="A26" s="38">
        <v>23</v>
      </c>
      <c r="B26" s="13" t="s">
        <v>107</v>
      </c>
      <c r="C26" s="11">
        <v>598708</v>
      </c>
      <c r="D26" s="14">
        <v>5</v>
      </c>
      <c r="E26" s="28">
        <v>9874400</v>
      </c>
      <c r="F26" s="40">
        <f>E26/C26</f>
        <v>16.492847932548088</v>
      </c>
    </row>
    <row r="27" spans="1:8" x14ac:dyDescent="0.25">
      <c r="A27" s="38">
        <v>24</v>
      </c>
      <c r="B27" s="13" t="s">
        <v>110</v>
      </c>
      <c r="C27" s="11">
        <v>1359463</v>
      </c>
      <c r="D27" s="14">
        <v>7</v>
      </c>
      <c r="E27" s="28">
        <v>20141600</v>
      </c>
      <c r="F27" s="40">
        <f>E27/C27</f>
        <v>14.8158500819809</v>
      </c>
    </row>
    <row r="28" spans="1:8" x14ac:dyDescent="0.25">
      <c r="A28" s="38">
        <v>25</v>
      </c>
      <c r="B28" s="10" t="s">
        <v>127</v>
      </c>
      <c r="C28" s="11">
        <v>257267</v>
      </c>
      <c r="D28" s="14">
        <v>3</v>
      </c>
      <c r="E28" s="28">
        <v>3660000</v>
      </c>
      <c r="F28" s="40">
        <f>E28/C28</f>
        <v>14.22646511212087</v>
      </c>
    </row>
    <row r="29" spans="1:8" x14ac:dyDescent="0.25">
      <c r="A29" s="38">
        <v>26</v>
      </c>
      <c r="B29" s="10" t="s">
        <v>114</v>
      </c>
      <c r="C29" s="11">
        <v>1020957</v>
      </c>
      <c r="D29" s="14">
        <v>7</v>
      </c>
      <c r="E29" s="28">
        <v>13685000</v>
      </c>
      <c r="F29" s="40">
        <f>E29/C29</f>
        <v>13.404090475896634</v>
      </c>
    </row>
    <row r="30" spans="1:8" x14ac:dyDescent="0.25">
      <c r="A30" s="38">
        <v>27</v>
      </c>
      <c r="B30" s="10" t="s">
        <v>115</v>
      </c>
      <c r="C30" s="11">
        <v>963464</v>
      </c>
      <c r="D30" s="14">
        <v>6</v>
      </c>
      <c r="E30" s="28">
        <v>12745000</v>
      </c>
      <c r="F30" s="40">
        <f>E30/C30</f>
        <v>13.228309516494649</v>
      </c>
    </row>
    <row r="31" spans="1:8" x14ac:dyDescent="0.25">
      <c r="A31" s="38">
        <v>28</v>
      </c>
      <c r="B31" s="13" t="s">
        <v>123</v>
      </c>
      <c r="C31" s="11">
        <v>1801980</v>
      </c>
      <c r="D31" s="14">
        <v>5</v>
      </c>
      <c r="E31" s="28">
        <v>23465000</v>
      </c>
      <c r="F31" s="40">
        <f>E31/C31</f>
        <v>13.021787145251334</v>
      </c>
    </row>
    <row r="32" spans="1:8" x14ac:dyDescent="0.25">
      <c r="A32" s="38">
        <v>29</v>
      </c>
      <c r="B32" s="13" t="s">
        <v>116</v>
      </c>
      <c r="C32" s="11">
        <v>274658</v>
      </c>
      <c r="D32" s="14">
        <v>3</v>
      </c>
      <c r="E32" s="28">
        <v>3560000</v>
      </c>
      <c r="F32" s="40">
        <f>E32/C32</f>
        <v>12.961574030248528</v>
      </c>
      <c r="H32" s="4"/>
    </row>
    <row r="33" spans="1:31" x14ac:dyDescent="0.25">
      <c r="A33" s="38">
        <v>30</v>
      </c>
      <c r="B33" s="10" t="s">
        <v>120</v>
      </c>
      <c r="C33" s="11">
        <v>2740970</v>
      </c>
      <c r="D33" s="14">
        <v>13</v>
      </c>
      <c r="E33" s="28">
        <v>35460100</v>
      </c>
      <c r="F33" s="40">
        <f>E33/C33</f>
        <v>12.93706242680511</v>
      </c>
    </row>
    <row r="34" spans="1:31" x14ac:dyDescent="0.25">
      <c r="A34" s="38">
        <v>31</v>
      </c>
      <c r="B34" s="10" t="s">
        <v>117</v>
      </c>
      <c r="C34" s="11">
        <v>300874</v>
      </c>
      <c r="D34" s="14">
        <v>2</v>
      </c>
      <c r="E34" s="28">
        <v>3880000</v>
      </c>
      <c r="F34" s="40">
        <f>E34/C34</f>
        <v>12.895763675159701</v>
      </c>
    </row>
    <row r="35" spans="1:31" x14ac:dyDescent="0.25">
      <c r="A35" s="38">
        <v>32</v>
      </c>
      <c r="B35" s="13" t="s">
        <v>111</v>
      </c>
      <c r="C35" s="11">
        <v>220122</v>
      </c>
      <c r="D35" s="14">
        <v>3</v>
      </c>
      <c r="E35" s="28">
        <v>2791200</v>
      </c>
      <c r="F35" s="40">
        <f>E35/C35</f>
        <v>12.680240957287323</v>
      </c>
    </row>
    <row r="36" spans="1:31" x14ac:dyDescent="0.25">
      <c r="A36" s="38">
        <v>33</v>
      </c>
      <c r="B36" s="13" t="s">
        <v>119</v>
      </c>
      <c r="C36" s="11">
        <v>85428</v>
      </c>
      <c r="D36" s="14">
        <v>1</v>
      </c>
      <c r="E36" s="28">
        <f>('[1]GENEL BİLGİ'!S270)*10000</f>
        <v>1060000</v>
      </c>
      <c r="F36" s="40">
        <f>E36/C36</f>
        <v>12.408109753242497</v>
      </c>
    </row>
    <row r="37" spans="1:31" x14ac:dyDescent="0.25">
      <c r="A37" s="38">
        <v>34</v>
      </c>
      <c r="B37" s="10" t="s">
        <v>141</v>
      </c>
      <c r="C37" s="11">
        <v>568239</v>
      </c>
      <c r="D37" s="14">
        <v>2</v>
      </c>
      <c r="E37" s="28">
        <v>6797800</v>
      </c>
      <c r="F37" s="40">
        <f>E37/C37</f>
        <v>11.962924051323474</v>
      </c>
    </row>
    <row r="38" spans="1:31" x14ac:dyDescent="0.25">
      <c r="A38" s="38">
        <v>35</v>
      </c>
      <c r="B38" s="10" t="s">
        <v>125</v>
      </c>
      <c r="C38" s="11">
        <v>5045083</v>
      </c>
      <c r="D38" s="14">
        <v>11</v>
      </c>
      <c r="E38" s="28">
        <v>56840000</v>
      </c>
      <c r="F38" s="40">
        <f>E38/C38</f>
        <v>11.266415240343916</v>
      </c>
    </row>
    <row r="39" spans="1:31" x14ac:dyDescent="0.25">
      <c r="A39" s="38">
        <v>36</v>
      </c>
      <c r="B39" s="10" t="s">
        <v>121</v>
      </c>
      <c r="C39" s="11">
        <v>321977</v>
      </c>
      <c r="D39" s="14">
        <v>4</v>
      </c>
      <c r="E39" s="28">
        <v>3598000</v>
      </c>
      <c r="F39" s="40">
        <f>E39/C39</f>
        <v>11.174711237138057</v>
      </c>
    </row>
    <row r="40" spans="1:31" x14ac:dyDescent="0.25">
      <c r="A40" s="38">
        <v>37</v>
      </c>
      <c r="B40" s="10" t="s">
        <v>128</v>
      </c>
      <c r="C40" s="11">
        <v>417774</v>
      </c>
      <c r="D40" s="14">
        <v>3</v>
      </c>
      <c r="E40" s="28">
        <v>4560000</v>
      </c>
      <c r="F40" s="40">
        <f>E40/C40</f>
        <v>10.914992316419882</v>
      </c>
    </row>
    <row r="41" spans="1:31" x14ac:dyDescent="0.25">
      <c r="A41" s="38">
        <v>38</v>
      </c>
      <c r="B41" s="10" t="s">
        <v>122</v>
      </c>
      <c r="C41" s="11">
        <v>4061074</v>
      </c>
      <c r="D41" s="14">
        <v>13</v>
      </c>
      <c r="E41" s="28">
        <v>43326900</v>
      </c>
      <c r="F41" s="40">
        <f>E41/C41</f>
        <v>10.668827999686782</v>
      </c>
    </row>
    <row r="42" spans="1:31" x14ac:dyDescent="0.25">
      <c r="A42" s="38">
        <v>39</v>
      </c>
      <c r="B42" s="13" t="s">
        <v>124</v>
      </c>
      <c r="C42" s="11">
        <v>917373</v>
      </c>
      <c r="D42" s="14">
        <v>6</v>
      </c>
      <c r="E42" s="28">
        <v>9770000</v>
      </c>
      <c r="F42" s="40">
        <f>E42/C42</f>
        <v>10.649975527947738</v>
      </c>
    </row>
    <row r="43" spans="1:31" x14ac:dyDescent="0.25">
      <c r="A43" s="45">
        <v>40</v>
      </c>
      <c r="B43" s="13" t="s">
        <v>126</v>
      </c>
      <c r="C43" s="11">
        <v>190424</v>
      </c>
      <c r="D43" s="14">
        <v>1</v>
      </c>
      <c r="E43" s="28">
        <f>'[1]GENEL BİLGİ'!S128*10000</f>
        <v>2000000</v>
      </c>
      <c r="F43" s="40">
        <f>E43/C43</f>
        <v>10.502877788514052</v>
      </c>
    </row>
    <row r="44" spans="1:31" x14ac:dyDescent="0.25">
      <c r="A44" s="46">
        <v>41</v>
      </c>
      <c r="B44" s="13" t="s">
        <v>129</v>
      </c>
      <c r="C44" s="11">
        <v>498981</v>
      </c>
      <c r="D44" s="14">
        <v>2</v>
      </c>
      <c r="E44" s="28">
        <f>('[1]GENEL BİLGİ'!S222+'[1]GENEL BİLGİ'!S221)*10000</f>
        <v>5000000</v>
      </c>
      <c r="F44" s="40">
        <f>E44/C44</f>
        <v>10.020421619260052</v>
      </c>
    </row>
    <row r="45" spans="1:31" s="2" customFormat="1" x14ac:dyDescent="0.25">
      <c r="A45" s="44">
        <v>42</v>
      </c>
      <c r="B45" s="10" t="s">
        <v>130</v>
      </c>
      <c r="C45" s="11">
        <v>597184</v>
      </c>
      <c r="D45" s="14">
        <v>4</v>
      </c>
      <c r="E45" s="28">
        <v>5961700</v>
      </c>
      <c r="F45" s="40">
        <f>E45/C45</f>
        <v>9.9830203086485909</v>
      </c>
    </row>
    <row r="46" spans="1:31" x14ac:dyDescent="0.25">
      <c r="A46" s="47">
        <v>43</v>
      </c>
      <c r="B46" s="10" t="s">
        <v>134</v>
      </c>
      <c r="C46" s="11">
        <v>368093</v>
      </c>
      <c r="D46" s="14">
        <v>4</v>
      </c>
      <c r="E46" s="28">
        <v>3559000</v>
      </c>
      <c r="F46" s="40">
        <f>E46/C46</f>
        <v>9.6687521903432021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45">
        <v>44</v>
      </c>
      <c r="B47" s="10" t="s">
        <v>131</v>
      </c>
      <c r="C47" s="11">
        <v>1162761</v>
      </c>
      <c r="D47" s="14">
        <v>5</v>
      </c>
      <c r="E47" s="28">
        <v>10542000</v>
      </c>
      <c r="F47" s="40">
        <f>E47/C47</f>
        <v>9.0663515546187057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45">
        <v>45</v>
      </c>
      <c r="B48" s="13" t="s">
        <v>132</v>
      </c>
      <c r="C48" s="11">
        <v>204568</v>
      </c>
      <c r="D48" s="14">
        <v>2</v>
      </c>
      <c r="E48" s="28">
        <f>('[1]GENEL BİLGİ'!S238+'[1]GENEL BİLGİ'!S237)*10000</f>
        <v>1720000</v>
      </c>
      <c r="F48" s="40">
        <f>E48/C48</f>
        <v>8.407962144616949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45">
        <v>46</v>
      </c>
      <c r="B49" s="10" t="s">
        <v>133</v>
      </c>
      <c r="C49" s="11">
        <v>2149260</v>
      </c>
      <c r="D49" s="14">
        <v>2</v>
      </c>
      <c r="E49" s="28">
        <v>17540000</v>
      </c>
      <c r="F49" s="40">
        <f>E49/C49</f>
        <v>8.1609484194559982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45">
        <v>47</v>
      </c>
      <c r="B50" s="13" t="s">
        <v>136</v>
      </c>
      <c r="C50" s="11">
        <v>351509</v>
      </c>
      <c r="D50" s="14">
        <v>2</v>
      </c>
      <c r="E50" s="28">
        <v>2550000</v>
      </c>
      <c r="F50" s="40">
        <f>E50/C50</f>
        <v>7.2544372974802922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45">
        <v>48</v>
      </c>
      <c r="B51" s="13" t="s">
        <v>137</v>
      </c>
      <c r="C51" s="11">
        <v>128586</v>
      </c>
      <c r="D51" s="14">
        <v>1</v>
      </c>
      <c r="E51" s="28">
        <f>'[1]GENEL BİLGİ'!S172*10000</f>
        <v>900000</v>
      </c>
      <c r="F51" s="40">
        <f>E51/C51</f>
        <v>6.9992067565675891</v>
      </c>
    </row>
    <row r="52" spans="1:31" x14ac:dyDescent="0.25">
      <c r="A52" s="45">
        <v>49</v>
      </c>
      <c r="B52" s="13" t="s">
        <v>140</v>
      </c>
      <c r="C52" s="11">
        <v>601567</v>
      </c>
      <c r="D52" s="14">
        <v>3</v>
      </c>
      <c r="E52" s="28">
        <v>4170000</v>
      </c>
      <c r="F52" s="40">
        <f>E52/C52</f>
        <v>6.9318961977635078</v>
      </c>
    </row>
    <row r="53" spans="1:31" x14ac:dyDescent="0.25">
      <c r="A53" s="45">
        <v>50</v>
      </c>
      <c r="B53" s="10" t="s">
        <v>138</v>
      </c>
      <c r="C53" s="11">
        <v>1503066</v>
      </c>
      <c r="D53" s="14">
        <v>6</v>
      </c>
      <c r="E53" s="28">
        <v>10229600</v>
      </c>
      <c r="F53" s="40">
        <f>E53/C53</f>
        <v>6.8058222326897155</v>
      </c>
    </row>
    <row r="54" spans="1:31" x14ac:dyDescent="0.25">
      <c r="A54" s="38">
        <v>51</v>
      </c>
      <c r="B54" s="10" t="s">
        <v>139</v>
      </c>
      <c r="C54" s="11">
        <v>141412</v>
      </c>
      <c r="D54" s="14">
        <v>1</v>
      </c>
      <c r="E54" s="28">
        <v>950000</v>
      </c>
      <c r="F54" s="40">
        <f>E54/C54</f>
        <v>6.7179588719486327</v>
      </c>
    </row>
    <row r="55" spans="1:31" x14ac:dyDescent="0.25">
      <c r="A55" s="38">
        <v>52</v>
      </c>
      <c r="B55" s="13" t="s">
        <v>142</v>
      </c>
      <c r="C55" s="11">
        <v>285460</v>
      </c>
      <c r="D55" s="14">
        <v>2</v>
      </c>
      <c r="E55" s="28">
        <v>1762000</v>
      </c>
      <c r="F55" s="40">
        <f>E55/C55</f>
        <v>6.1724935192321162</v>
      </c>
    </row>
    <row r="56" spans="1:31" x14ac:dyDescent="0.25">
      <c r="A56" s="38">
        <v>53</v>
      </c>
      <c r="B56" s="13" t="s">
        <v>144</v>
      </c>
      <c r="C56" s="11">
        <v>779738</v>
      </c>
      <c r="D56" s="14">
        <v>2</v>
      </c>
      <c r="E56" s="28">
        <v>4452000</v>
      </c>
      <c r="F56" s="40">
        <f>E56/C56</f>
        <v>5.7096101511020372</v>
      </c>
    </row>
    <row r="57" spans="1:31" x14ac:dyDescent="0.25">
      <c r="A57" s="38">
        <v>54</v>
      </c>
      <c r="B57" s="10" t="s">
        <v>148</v>
      </c>
      <c r="C57" s="11">
        <v>1607437</v>
      </c>
      <c r="D57" s="14">
        <v>2</v>
      </c>
      <c r="E57" s="28">
        <v>9066000</v>
      </c>
      <c r="F57" s="40">
        <f>E57/C57</f>
        <v>5.6400344150346173</v>
      </c>
    </row>
    <row r="58" spans="1:31" x14ac:dyDescent="0.25">
      <c r="A58" s="38">
        <v>55</v>
      </c>
      <c r="B58" s="10" t="s">
        <v>135</v>
      </c>
      <c r="C58" s="11">
        <v>766729</v>
      </c>
      <c r="D58" s="14">
        <v>3</v>
      </c>
      <c r="E58" s="28">
        <v>4200000</v>
      </c>
      <c r="F58" s="40">
        <f>E58/C58</f>
        <v>5.4778154993485311</v>
      </c>
    </row>
    <row r="59" spans="1:31" x14ac:dyDescent="0.25">
      <c r="A59" s="38">
        <v>56</v>
      </c>
      <c r="B59" s="13" t="s">
        <v>153</v>
      </c>
      <c r="C59" s="11">
        <v>475255</v>
      </c>
      <c r="D59" s="14">
        <v>2</v>
      </c>
      <c r="E59" s="28">
        <v>2540000</v>
      </c>
      <c r="F59" s="40">
        <f>E59/C59</f>
        <v>5.3444992688135846</v>
      </c>
    </row>
    <row r="60" spans="1:31" x14ac:dyDescent="0.25">
      <c r="A60" s="38">
        <v>57</v>
      </c>
      <c r="B60" s="13" t="s">
        <v>146</v>
      </c>
      <c r="C60" s="11">
        <v>1261810</v>
      </c>
      <c r="D60" s="14">
        <v>5</v>
      </c>
      <c r="E60" s="28">
        <v>6715000</v>
      </c>
      <c r="F60" s="40">
        <f>E60/C60</f>
        <v>5.3217203857950084</v>
      </c>
    </row>
    <row r="61" spans="1:31" x14ac:dyDescent="0.25">
      <c r="A61" s="38">
        <v>58</v>
      </c>
      <c r="B61" s="13" t="s">
        <v>152</v>
      </c>
      <c r="C61" s="11">
        <v>189139</v>
      </c>
      <c r="D61" s="14">
        <v>1</v>
      </c>
      <c r="E61" s="28">
        <v>950000</v>
      </c>
      <c r="F61" s="40">
        <f>E61/C61</f>
        <v>5.0227610381782712</v>
      </c>
    </row>
    <row r="62" spans="1:31" x14ac:dyDescent="0.25">
      <c r="A62" s="38">
        <v>59</v>
      </c>
      <c r="B62" s="13" t="s">
        <v>143</v>
      </c>
      <c r="C62" s="11">
        <v>1075706</v>
      </c>
      <c r="D62" s="14">
        <v>3</v>
      </c>
      <c r="E62" s="28">
        <v>5400000</v>
      </c>
      <c r="F62" s="40">
        <f>E62/C62</f>
        <v>5.0199589850758475</v>
      </c>
    </row>
    <row r="63" spans="1:31" x14ac:dyDescent="0.25">
      <c r="A63" s="38">
        <v>60</v>
      </c>
      <c r="B63" s="13" t="s">
        <v>145</v>
      </c>
      <c r="C63" s="11">
        <v>102782</v>
      </c>
      <c r="D63" s="14">
        <v>1</v>
      </c>
      <c r="E63" s="28">
        <f>'[1]GENEL BİLGİ'!S42*10000</f>
        <v>514000</v>
      </c>
      <c r="F63" s="40">
        <f>E63/C63</f>
        <v>5.0008756397034499</v>
      </c>
    </row>
    <row r="64" spans="1:31" x14ac:dyDescent="0.25">
      <c r="A64" s="38">
        <v>61</v>
      </c>
      <c r="B64" s="13" t="s">
        <v>156</v>
      </c>
      <c r="C64" s="11">
        <v>328205</v>
      </c>
      <c r="D64" s="14">
        <v>2</v>
      </c>
      <c r="E64" s="28">
        <v>1550000</v>
      </c>
      <c r="F64" s="40">
        <f>E64/C64</f>
        <v>4.7226580947883186</v>
      </c>
    </row>
    <row r="65" spans="1:8" x14ac:dyDescent="0.25">
      <c r="A65" s="38">
        <v>62</v>
      </c>
      <c r="B65" s="13" t="s">
        <v>147</v>
      </c>
      <c r="C65" s="11">
        <v>444211</v>
      </c>
      <c r="D65" s="14">
        <v>2</v>
      </c>
      <c r="E65" s="28">
        <v>2020000</v>
      </c>
      <c r="F65" s="40">
        <f>E65/C65</f>
        <v>4.547388515817933</v>
      </c>
    </row>
    <row r="66" spans="1:8" x14ac:dyDescent="0.25">
      <c r="A66" s="38">
        <v>63</v>
      </c>
      <c r="B66" s="13" t="s">
        <v>151</v>
      </c>
      <c r="C66" s="11">
        <v>758237</v>
      </c>
      <c r="D66" s="14">
        <v>4</v>
      </c>
      <c r="E66" s="28">
        <f>('[1]GENEL BİLGİ'!S269+'[1]GENEL BİLGİ'!S268+'[1]GENEL BİLGİ'!S267+'[1]GENEL BİLGİ'!S266)*10000</f>
        <v>3363400.0000000005</v>
      </c>
      <c r="F66" s="40">
        <f>E66/C66</f>
        <v>4.4358162421512013</v>
      </c>
    </row>
    <row r="67" spans="1:8" x14ac:dyDescent="0.25">
      <c r="A67" s="38">
        <v>64</v>
      </c>
      <c r="B67" s="13" t="s">
        <v>150</v>
      </c>
      <c r="C67" s="11">
        <v>230251</v>
      </c>
      <c r="D67" s="14">
        <v>1</v>
      </c>
      <c r="E67" s="28">
        <f>'[1]GENEL BİLGİ'!S156*10000</f>
        <v>1000000</v>
      </c>
      <c r="F67" s="40">
        <f>E67/C67</f>
        <v>4.3430864578221158</v>
      </c>
    </row>
    <row r="68" spans="1:8" x14ac:dyDescent="0.25">
      <c r="A68" s="38">
        <v>65</v>
      </c>
      <c r="B68" s="10" t="s">
        <v>149</v>
      </c>
      <c r="C68" s="11">
        <v>1705774</v>
      </c>
      <c r="D68" s="14">
        <v>2</v>
      </c>
      <c r="E68" s="28">
        <v>7060000</v>
      </c>
      <c r="F68" s="40">
        <f>E68/C68</f>
        <v>4.1388835801225721</v>
      </c>
    </row>
    <row r="69" spans="1:8" x14ac:dyDescent="0.25">
      <c r="A69" s="38">
        <v>66</v>
      </c>
      <c r="B69" s="10" t="s">
        <v>154</v>
      </c>
      <c r="C69" s="11">
        <v>502328</v>
      </c>
      <c r="D69" s="14">
        <v>2</v>
      </c>
      <c r="E69" s="28">
        <f>('[1]GENEL BİLGİ'!S87+'[1]GENEL BİLGİ'!S86)*10000</f>
        <v>1850000</v>
      </c>
      <c r="F69" s="40">
        <f>E69/C69</f>
        <v>3.6828526381169278</v>
      </c>
    </row>
    <row r="70" spans="1:8" x14ac:dyDescent="0.25">
      <c r="A70" s="38">
        <v>67</v>
      </c>
      <c r="B70" s="10" t="s">
        <v>155</v>
      </c>
      <c r="C70" s="11">
        <v>2158265</v>
      </c>
      <c r="D70" s="14">
        <v>2</v>
      </c>
      <c r="E70" s="28">
        <v>7130000</v>
      </c>
      <c r="F70" s="40">
        <f>E70/C70</f>
        <v>3.3035794955670412</v>
      </c>
    </row>
    <row r="71" spans="1:8" x14ac:dyDescent="0.25">
      <c r="A71" s="38">
        <v>68</v>
      </c>
      <c r="B71" s="13" t="s">
        <v>157</v>
      </c>
      <c r="C71" s="11">
        <v>547581</v>
      </c>
      <c r="D71" s="14">
        <v>1</v>
      </c>
      <c r="E71" s="28">
        <v>1550000</v>
      </c>
      <c r="F71" s="40">
        <f>E71/C71</f>
        <v>2.8306314499590015</v>
      </c>
    </row>
    <row r="72" spans="1:8" x14ac:dyDescent="0.25">
      <c r="A72" s="38">
        <v>69</v>
      </c>
      <c r="B72" s="10" t="s">
        <v>158</v>
      </c>
      <c r="C72" s="11">
        <v>425007</v>
      </c>
      <c r="D72" s="14">
        <v>2</v>
      </c>
      <c r="E72" s="28">
        <f>('[1]GENEL BİLGİ'!S119+ '[1]GENEL BİLGİ'!S120)*10000</f>
        <v>1180000</v>
      </c>
      <c r="F72" s="40">
        <f>E72/C72</f>
        <v>2.7764248588846772</v>
      </c>
    </row>
    <row r="73" spans="1:8" x14ac:dyDescent="0.25">
      <c r="A73" s="38">
        <v>70</v>
      </c>
      <c r="B73" s="13" t="s">
        <v>163</v>
      </c>
      <c r="C73" s="11">
        <v>731452</v>
      </c>
      <c r="D73" s="14">
        <v>3</v>
      </c>
      <c r="E73" s="28">
        <v>2000000</v>
      </c>
      <c r="F73" s="40">
        <f>E73/C73</f>
        <v>2.7342874173561627</v>
      </c>
    </row>
    <row r="74" spans="1:8" x14ac:dyDescent="0.25">
      <c r="A74" s="38">
        <v>71</v>
      </c>
      <c r="B74" s="10" t="s">
        <v>159</v>
      </c>
      <c r="C74" s="11">
        <v>265514</v>
      </c>
      <c r="D74" s="14">
        <v>1</v>
      </c>
      <c r="E74" s="28">
        <f>'[1]GENEL BİLGİ'!S64*10000</f>
        <v>720000</v>
      </c>
      <c r="F74" s="40">
        <f>E74/C74</f>
        <v>2.7117214158198815</v>
      </c>
      <c r="H74" s="4"/>
    </row>
    <row r="75" spans="1:8" x14ac:dyDescent="0.25">
      <c r="A75" s="38">
        <v>72</v>
      </c>
      <c r="B75" s="10" t="s">
        <v>160</v>
      </c>
      <c r="C75" s="11">
        <v>398582</v>
      </c>
      <c r="D75" s="14">
        <v>1</v>
      </c>
      <c r="E75" s="28">
        <f>('[1]GENEL BİLGİ'!S105)*10000</f>
        <v>1070000</v>
      </c>
      <c r="F75" s="40">
        <f>E75/C75</f>
        <v>2.6845166113873682</v>
      </c>
    </row>
    <row r="76" spans="1:8" x14ac:dyDescent="0.25">
      <c r="A76" s="38">
        <v>73</v>
      </c>
      <c r="B76" s="13" t="s">
        <v>165</v>
      </c>
      <c r="C76" s="11">
        <v>1070113</v>
      </c>
      <c r="D76" s="14">
        <v>2</v>
      </c>
      <c r="E76" s="28">
        <v>2870000</v>
      </c>
      <c r="F76" s="40">
        <f>E76/C76</f>
        <v>2.6819597556519734</v>
      </c>
    </row>
    <row r="77" spans="1:8" x14ac:dyDescent="0.25">
      <c r="A77" s="38">
        <v>74</v>
      </c>
      <c r="B77" s="13" t="s">
        <v>161</v>
      </c>
      <c r="C77" s="11">
        <v>314153</v>
      </c>
      <c r="D77" s="14">
        <v>1</v>
      </c>
      <c r="E77" s="28">
        <f>'[1]GENEL BİLGİ'!T236*10000</f>
        <v>700000</v>
      </c>
      <c r="F77" s="40">
        <f>E77/C77</f>
        <v>2.2282136411239111</v>
      </c>
    </row>
    <row r="78" spans="1:8" x14ac:dyDescent="0.25">
      <c r="A78" s="38">
        <v>75</v>
      </c>
      <c r="B78" s="13" t="s">
        <v>162</v>
      </c>
      <c r="C78" s="11">
        <v>412553</v>
      </c>
      <c r="D78" s="14">
        <v>1</v>
      </c>
      <c r="E78" s="28">
        <f>'[1]GENEL BİLGİ'!S214*10000</f>
        <v>900000</v>
      </c>
      <c r="F78" s="40">
        <f>E78/C78</f>
        <v>2.181537887253274</v>
      </c>
    </row>
    <row r="79" spans="1:8" x14ac:dyDescent="0.25">
      <c r="A79" s="38">
        <v>76</v>
      </c>
      <c r="B79" s="10" t="s">
        <v>164</v>
      </c>
      <c r="C79" s="11">
        <v>551177</v>
      </c>
      <c r="D79" s="14">
        <v>1</v>
      </c>
      <c r="E79" s="28">
        <f>100*10000</f>
        <v>1000000</v>
      </c>
      <c r="F79" s="40">
        <f>E79/C79</f>
        <v>1.8142992178556072</v>
      </c>
    </row>
    <row r="80" spans="1:8" x14ac:dyDescent="0.25">
      <c r="A80" s="38">
        <v>77</v>
      </c>
      <c r="B80" s="10" t="s">
        <v>167</v>
      </c>
      <c r="C80" s="11">
        <v>14160467</v>
      </c>
      <c r="D80" s="14">
        <v>8</v>
      </c>
      <c r="E80" s="28">
        <v>21301200</v>
      </c>
      <c r="F80" s="40">
        <f>E80/C80</f>
        <v>1.5042724226538573</v>
      </c>
    </row>
    <row r="81" spans="1:6" x14ac:dyDescent="0.25">
      <c r="A81" s="38">
        <v>78</v>
      </c>
      <c r="B81" s="10" t="s">
        <v>169</v>
      </c>
      <c r="C81" s="11">
        <v>273041</v>
      </c>
      <c r="D81" s="14">
        <v>1</v>
      </c>
      <c r="E81" s="28">
        <f>'[1]GENEL BİLGİ'!S122*10000</f>
        <v>380000</v>
      </c>
      <c r="F81" s="40">
        <f>E81/C81</f>
        <v>1.3917323771887737</v>
      </c>
    </row>
    <row r="82" spans="1:6" x14ac:dyDescent="0.25">
      <c r="A82" s="38">
        <v>79</v>
      </c>
      <c r="B82" s="13" t="s">
        <v>168</v>
      </c>
      <c r="C82" s="11">
        <v>866665</v>
      </c>
      <c r="D82" s="14">
        <v>1</v>
      </c>
      <c r="E82" s="28">
        <v>1100000</v>
      </c>
      <c r="F82" s="40">
        <f>E82/C82</f>
        <v>1.2692332100638655</v>
      </c>
    </row>
    <row r="83" spans="1:6" x14ac:dyDescent="0.25">
      <c r="A83" s="38">
        <v>80</v>
      </c>
      <c r="B83" s="10" t="s">
        <v>166</v>
      </c>
      <c r="C83" s="11">
        <v>337156</v>
      </c>
      <c r="D83" s="14">
        <v>1</v>
      </c>
      <c r="E83" s="28">
        <v>326000</v>
      </c>
      <c r="F83" s="40">
        <f>E83/C83</f>
        <v>0.96691145938378675</v>
      </c>
    </row>
    <row r="84" spans="1:6" x14ac:dyDescent="0.25">
      <c r="A84" s="38">
        <v>81</v>
      </c>
      <c r="B84" s="10" t="s">
        <v>170</v>
      </c>
      <c r="C84" s="11">
        <v>169334</v>
      </c>
      <c r="D84" s="14"/>
      <c r="E84" s="28"/>
      <c r="F84" s="40">
        <f>E84/C84</f>
        <v>0</v>
      </c>
    </row>
    <row r="85" spans="1:6" x14ac:dyDescent="0.25">
      <c r="A85" s="49" t="s">
        <v>87</v>
      </c>
      <c r="B85" s="50"/>
      <c r="C85" s="41">
        <f>SUM(C4:C84)</f>
        <v>76667864</v>
      </c>
      <c r="D85" s="42">
        <f>SUM(D4:D84)</f>
        <v>287</v>
      </c>
      <c r="E85" s="43">
        <f>SUM(E4:E84)</f>
        <v>805568100</v>
      </c>
      <c r="F85" s="39">
        <f t="shared" ref="F85" si="0">E85/C85</f>
        <v>10.507245904229183</v>
      </c>
    </row>
  </sheetData>
  <sortState ref="B4:F84">
    <sortCondition descending="1" ref="F4:F84"/>
  </sortState>
  <mergeCells count="3">
    <mergeCell ref="A1:F1"/>
    <mergeCell ref="A85:B85"/>
    <mergeCell ref="A2:B2"/>
  </mergeCells>
  <pageMargins left="0.70866141732283472" right="0" top="0" bottom="0.55118110236220474" header="0.31496062992125984" footer="0.31496062992125984"/>
  <pageSetup paperSize="9" orientation="portrait" r:id="rId1"/>
  <headerFooter>
    <oddFooter>&amp;CSayfa &amp;P /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workbookViewId="0">
      <selection activeCell="K18" sqref="K18"/>
    </sheetView>
  </sheetViews>
  <sheetFormatPr defaultRowHeight="15" x14ac:dyDescent="0.25"/>
  <cols>
    <col min="1" max="1" width="10.7109375" customWidth="1"/>
    <col min="2" max="2" width="16.42578125" customWidth="1"/>
    <col min="3" max="3" width="15.42578125" customWidth="1"/>
    <col min="4" max="4" width="14.140625" customWidth="1"/>
    <col min="5" max="5" width="17.42578125" style="34" customWidth="1"/>
    <col min="6" max="6" width="14.85546875" customWidth="1"/>
    <col min="258" max="258" width="16.42578125" customWidth="1"/>
    <col min="259" max="259" width="15.42578125" customWidth="1"/>
    <col min="260" max="260" width="14.140625" customWidth="1"/>
    <col min="261" max="261" width="17.42578125" customWidth="1"/>
    <col min="262" max="262" width="14.85546875" customWidth="1"/>
    <col min="514" max="514" width="16.42578125" customWidth="1"/>
    <col min="515" max="515" width="15.42578125" customWidth="1"/>
    <col min="516" max="516" width="14.140625" customWidth="1"/>
    <col min="517" max="517" width="17.42578125" customWidth="1"/>
    <col min="518" max="518" width="14.85546875" customWidth="1"/>
    <col min="770" max="770" width="16.42578125" customWidth="1"/>
    <col min="771" max="771" width="15.42578125" customWidth="1"/>
    <col min="772" max="772" width="14.140625" customWidth="1"/>
    <col min="773" max="773" width="17.42578125" customWidth="1"/>
    <col min="774" max="774" width="14.85546875" customWidth="1"/>
    <col min="1026" max="1026" width="16.42578125" customWidth="1"/>
    <col min="1027" max="1027" width="15.42578125" customWidth="1"/>
    <col min="1028" max="1028" width="14.140625" customWidth="1"/>
    <col min="1029" max="1029" width="17.42578125" customWidth="1"/>
    <col min="1030" max="1030" width="14.85546875" customWidth="1"/>
    <col min="1282" max="1282" width="16.42578125" customWidth="1"/>
    <col min="1283" max="1283" width="15.42578125" customWidth="1"/>
    <col min="1284" max="1284" width="14.140625" customWidth="1"/>
    <col min="1285" max="1285" width="17.42578125" customWidth="1"/>
    <col min="1286" max="1286" width="14.85546875" customWidth="1"/>
    <col min="1538" max="1538" width="16.42578125" customWidth="1"/>
    <col min="1539" max="1539" width="15.42578125" customWidth="1"/>
    <col min="1540" max="1540" width="14.140625" customWidth="1"/>
    <col min="1541" max="1541" width="17.42578125" customWidth="1"/>
    <col min="1542" max="1542" width="14.85546875" customWidth="1"/>
    <col min="1794" max="1794" width="16.42578125" customWidth="1"/>
    <col min="1795" max="1795" width="15.42578125" customWidth="1"/>
    <col min="1796" max="1796" width="14.140625" customWidth="1"/>
    <col min="1797" max="1797" width="17.42578125" customWidth="1"/>
    <col min="1798" max="1798" width="14.85546875" customWidth="1"/>
    <col min="2050" max="2050" width="16.42578125" customWidth="1"/>
    <col min="2051" max="2051" width="15.42578125" customWidth="1"/>
    <col min="2052" max="2052" width="14.140625" customWidth="1"/>
    <col min="2053" max="2053" width="17.42578125" customWidth="1"/>
    <col min="2054" max="2054" width="14.85546875" customWidth="1"/>
    <col min="2306" max="2306" width="16.42578125" customWidth="1"/>
    <col min="2307" max="2307" width="15.42578125" customWidth="1"/>
    <col min="2308" max="2308" width="14.140625" customWidth="1"/>
    <col min="2309" max="2309" width="17.42578125" customWidth="1"/>
    <col min="2310" max="2310" width="14.85546875" customWidth="1"/>
    <col min="2562" max="2562" width="16.42578125" customWidth="1"/>
    <col min="2563" max="2563" width="15.42578125" customWidth="1"/>
    <col min="2564" max="2564" width="14.140625" customWidth="1"/>
    <col min="2565" max="2565" width="17.42578125" customWidth="1"/>
    <col min="2566" max="2566" width="14.85546875" customWidth="1"/>
    <col min="2818" max="2818" width="16.42578125" customWidth="1"/>
    <col min="2819" max="2819" width="15.42578125" customWidth="1"/>
    <col min="2820" max="2820" width="14.140625" customWidth="1"/>
    <col min="2821" max="2821" width="17.42578125" customWidth="1"/>
    <col min="2822" max="2822" width="14.85546875" customWidth="1"/>
    <col min="3074" max="3074" width="16.42578125" customWidth="1"/>
    <col min="3075" max="3075" width="15.42578125" customWidth="1"/>
    <col min="3076" max="3076" width="14.140625" customWidth="1"/>
    <col min="3077" max="3077" width="17.42578125" customWidth="1"/>
    <col min="3078" max="3078" width="14.85546875" customWidth="1"/>
    <col min="3330" max="3330" width="16.42578125" customWidth="1"/>
    <col min="3331" max="3331" width="15.42578125" customWidth="1"/>
    <col min="3332" max="3332" width="14.140625" customWidth="1"/>
    <col min="3333" max="3333" width="17.42578125" customWidth="1"/>
    <col min="3334" max="3334" width="14.85546875" customWidth="1"/>
    <col min="3586" max="3586" width="16.42578125" customWidth="1"/>
    <col min="3587" max="3587" width="15.42578125" customWidth="1"/>
    <col min="3588" max="3588" width="14.140625" customWidth="1"/>
    <col min="3589" max="3589" width="17.42578125" customWidth="1"/>
    <col min="3590" max="3590" width="14.85546875" customWidth="1"/>
    <col min="3842" max="3842" width="16.42578125" customWidth="1"/>
    <col min="3843" max="3843" width="15.42578125" customWidth="1"/>
    <col min="3844" max="3844" width="14.140625" customWidth="1"/>
    <col min="3845" max="3845" width="17.42578125" customWidth="1"/>
    <col min="3846" max="3846" width="14.85546875" customWidth="1"/>
    <col min="4098" max="4098" width="16.42578125" customWidth="1"/>
    <col min="4099" max="4099" width="15.42578125" customWidth="1"/>
    <col min="4100" max="4100" width="14.140625" customWidth="1"/>
    <col min="4101" max="4101" width="17.42578125" customWidth="1"/>
    <col min="4102" max="4102" width="14.85546875" customWidth="1"/>
    <col min="4354" max="4354" width="16.42578125" customWidth="1"/>
    <col min="4355" max="4355" width="15.42578125" customWidth="1"/>
    <col min="4356" max="4356" width="14.140625" customWidth="1"/>
    <col min="4357" max="4357" width="17.42578125" customWidth="1"/>
    <col min="4358" max="4358" width="14.85546875" customWidth="1"/>
    <col min="4610" max="4610" width="16.42578125" customWidth="1"/>
    <col min="4611" max="4611" width="15.42578125" customWidth="1"/>
    <col min="4612" max="4612" width="14.140625" customWidth="1"/>
    <col min="4613" max="4613" width="17.42578125" customWidth="1"/>
    <col min="4614" max="4614" width="14.85546875" customWidth="1"/>
    <col min="4866" max="4866" width="16.42578125" customWidth="1"/>
    <col min="4867" max="4867" width="15.42578125" customWidth="1"/>
    <col min="4868" max="4868" width="14.140625" customWidth="1"/>
    <col min="4869" max="4869" width="17.42578125" customWidth="1"/>
    <col min="4870" max="4870" width="14.85546875" customWidth="1"/>
    <col min="5122" max="5122" width="16.42578125" customWidth="1"/>
    <col min="5123" max="5123" width="15.42578125" customWidth="1"/>
    <col min="5124" max="5124" width="14.140625" customWidth="1"/>
    <col min="5125" max="5125" width="17.42578125" customWidth="1"/>
    <col min="5126" max="5126" width="14.85546875" customWidth="1"/>
    <col min="5378" max="5378" width="16.42578125" customWidth="1"/>
    <col min="5379" max="5379" width="15.42578125" customWidth="1"/>
    <col min="5380" max="5380" width="14.140625" customWidth="1"/>
    <col min="5381" max="5381" width="17.42578125" customWidth="1"/>
    <col min="5382" max="5382" width="14.85546875" customWidth="1"/>
    <col min="5634" max="5634" width="16.42578125" customWidth="1"/>
    <col min="5635" max="5635" width="15.42578125" customWidth="1"/>
    <col min="5636" max="5636" width="14.140625" customWidth="1"/>
    <col min="5637" max="5637" width="17.42578125" customWidth="1"/>
    <col min="5638" max="5638" width="14.85546875" customWidth="1"/>
    <col min="5890" max="5890" width="16.42578125" customWidth="1"/>
    <col min="5891" max="5891" width="15.42578125" customWidth="1"/>
    <col min="5892" max="5892" width="14.140625" customWidth="1"/>
    <col min="5893" max="5893" width="17.42578125" customWidth="1"/>
    <col min="5894" max="5894" width="14.85546875" customWidth="1"/>
    <col min="6146" max="6146" width="16.42578125" customWidth="1"/>
    <col min="6147" max="6147" width="15.42578125" customWidth="1"/>
    <col min="6148" max="6148" width="14.140625" customWidth="1"/>
    <col min="6149" max="6149" width="17.42578125" customWidth="1"/>
    <col min="6150" max="6150" width="14.85546875" customWidth="1"/>
    <col min="6402" max="6402" width="16.42578125" customWidth="1"/>
    <col min="6403" max="6403" width="15.42578125" customWidth="1"/>
    <col min="6404" max="6404" width="14.140625" customWidth="1"/>
    <col min="6405" max="6405" width="17.42578125" customWidth="1"/>
    <col min="6406" max="6406" width="14.85546875" customWidth="1"/>
    <col min="6658" max="6658" width="16.42578125" customWidth="1"/>
    <col min="6659" max="6659" width="15.42578125" customWidth="1"/>
    <col min="6660" max="6660" width="14.140625" customWidth="1"/>
    <col min="6661" max="6661" width="17.42578125" customWidth="1"/>
    <col min="6662" max="6662" width="14.85546875" customWidth="1"/>
    <col min="6914" max="6914" width="16.42578125" customWidth="1"/>
    <col min="6915" max="6915" width="15.42578125" customWidth="1"/>
    <col min="6916" max="6916" width="14.140625" customWidth="1"/>
    <col min="6917" max="6917" width="17.42578125" customWidth="1"/>
    <col min="6918" max="6918" width="14.85546875" customWidth="1"/>
    <col min="7170" max="7170" width="16.42578125" customWidth="1"/>
    <col min="7171" max="7171" width="15.42578125" customWidth="1"/>
    <col min="7172" max="7172" width="14.140625" customWidth="1"/>
    <col min="7173" max="7173" width="17.42578125" customWidth="1"/>
    <col min="7174" max="7174" width="14.85546875" customWidth="1"/>
    <col min="7426" max="7426" width="16.42578125" customWidth="1"/>
    <col min="7427" max="7427" width="15.42578125" customWidth="1"/>
    <col min="7428" max="7428" width="14.140625" customWidth="1"/>
    <col min="7429" max="7429" width="17.42578125" customWidth="1"/>
    <col min="7430" max="7430" width="14.85546875" customWidth="1"/>
    <col min="7682" max="7682" width="16.42578125" customWidth="1"/>
    <col min="7683" max="7683" width="15.42578125" customWidth="1"/>
    <col min="7684" max="7684" width="14.140625" customWidth="1"/>
    <col min="7685" max="7685" width="17.42578125" customWidth="1"/>
    <col min="7686" max="7686" width="14.85546875" customWidth="1"/>
    <col min="7938" max="7938" width="16.42578125" customWidth="1"/>
    <col min="7939" max="7939" width="15.42578125" customWidth="1"/>
    <col min="7940" max="7940" width="14.140625" customWidth="1"/>
    <col min="7941" max="7941" width="17.42578125" customWidth="1"/>
    <col min="7942" max="7942" width="14.85546875" customWidth="1"/>
    <col min="8194" max="8194" width="16.42578125" customWidth="1"/>
    <col min="8195" max="8195" width="15.42578125" customWidth="1"/>
    <col min="8196" max="8196" width="14.140625" customWidth="1"/>
    <col min="8197" max="8197" width="17.42578125" customWidth="1"/>
    <col min="8198" max="8198" width="14.85546875" customWidth="1"/>
    <col min="8450" max="8450" width="16.42578125" customWidth="1"/>
    <col min="8451" max="8451" width="15.42578125" customWidth="1"/>
    <col min="8452" max="8452" width="14.140625" customWidth="1"/>
    <col min="8453" max="8453" width="17.42578125" customWidth="1"/>
    <col min="8454" max="8454" width="14.85546875" customWidth="1"/>
    <col min="8706" max="8706" width="16.42578125" customWidth="1"/>
    <col min="8707" max="8707" width="15.42578125" customWidth="1"/>
    <col min="8708" max="8708" width="14.140625" customWidth="1"/>
    <col min="8709" max="8709" width="17.42578125" customWidth="1"/>
    <col min="8710" max="8710" width="14.85546875" customWidth="1"/>
    <col min="8962" max="8962" width="16.42578125" customWidth="1"/>
    <col min="8963" max="8963" width="15.42578125" customWidth="1"/>
    <col min="8964" max="8964" width="14.140625" customWidth="1"/>
    <col min="8965" max="8965" width="17.42578125" customWidth="1"/>
    <col min="8966" max="8966" width="14.85546875" customWidth="1"/>
    <col min="9218" max="9218" width="16.42578125" customWidth="1"/>
    <col min="9219" max="9219" width="15.42578125" customWidth="1"/>
    <col min="9220" max="9220" width="14.140625" customWidth="1"/>
    <col min="9221" max="9221" width="17.42578125" customWidth="1"/>
    <col min="9222" max="9222" width="14.85546875" customWidth="1"/>
    <col min="9474" max="9474" width="16.42578125" customWidth="1"/>
    <col min="9475" max="9475" width="15.42578125" customWidth="1"/>
    <col min="9476" max="9476" width="14.140625" customWidth="1"/>
    <col min="9477" max="9477" width="17.42578125" customWidth="1"/>
    <col min="9478" max="9478" width="14.85546875" customWidth="1"/>
    <col min="9730" max="9730" width="16.42578125" customWidth="1"/>
    <col min="9731" max="9731" width="15.42578125" customWidth="1"/>
    <col min="9732" max="9732" width="14.140625" customWidth="1"/>
    <col min="9733" max="9733" width="17.42578125" customWidth="1"/>
    <col min="9734" max="9734" width="14.85546875" customWidth="1"/>
    <col min="9986" max="9986" width="16.42578125" customWidth="1"/>
    <col min="9987" max="9987" width="15.42578125" customWidth="1"/>
    <col min="9988" max="9988" width="14.140625" customWidth="1"/>
    <col min="9989" max="9989" width="17.42578125" customWidth="1"/>
    <col min="9990" max="9990" width="14.85546875" customWidth="1"/>
    <col min="10242" max="10242" width="16.42578125" customWidth="1"/>
    <col min="10243" max="10243" width="15.42578125" customWidth="1"/>
    <col min="10244" max="10244" width="14.140625" customWidth="1"/>
    <col min="10245" max="10245" width="17.42578125" customWidth="1"/>
    <col min="10246" max="10246" width="14.85546875" customWidth="1"/>
    <col min="10498" max="10498" width="16.42578125" customWidth="1"/>
    <col min="10499" max="10499" width="15.42578125" customWidth="1"/>
    <col min="10500" max="10500" width="14.140625" customWidth="1"/>
    <col min="10501" max="10501" width="17.42578125" customWidth="1"/>
    <col min="10502" max="10502" width="14.85546875" customWidth="1"/>
    <col min="10754" max="10754" width="16.42578125" customWidth="1"/>
    <col min="10755" max="10755" width="15.42578125" customWidth="1"/>
    <col min="10756" max="10756" width="14.140625" customWidth="1"/>
    <col min="10757" max="10757" width="17.42578125" customWidth="1"/>
    <col min="10758" max="10758" width="14.85546875" customWidth="1"/>
    <col min="11010" max="11010" width="16.42578125" customWidth="1"/>
    <col min="11011" max="11011" width="15.42578125" customWidth="1"/>
    <col min="11012" max="11012" width="14.140625" customWidth="1"/>
    <col min="11013" max="11013" width="17.42578125" customWidth="1"/>
    <col min="11014" max="11014" width="14.85546875" customWidth="1"/>
    <col min="11266" max="11266" width="16.42578125" customWidth="1"/>
    <col min="11267" max="11267" width="15.42578125" customWidth="1"/>
    <col min="11268" max="11268" width="14.140625" customWidth="1"/>
    <col min="11269" max="11269" width="17.42578125" customWidth="1"/>
    <col min="11270" max="11270" width="14.85546875" customWidth="1"/>
    <col min="11522" max="11522" width="16.42578125" customWidth="1"/>
    <col min="11523" max="11523" width="15.42578125" customWidth="1"/>
    <col min="11524" max="11524" width="14.140625" customWidth="1"/>
    <col min="11525" max="11525" width="17.42578125" customWidth="1"/>
    <col min="11526" max="11526" width="14.85546875" customWidth="1"/>
    <col min="11778" max="11778" width="16.42578125" customWidth="1"/>
    <col min="11779" max="11779" width="15.42578125" customWidth="1"/>
    <col min="11780" max="11780" width="14.140625" customWidth="1"/>
    <col min="11781" max="11781" width="17.42578125" customWidth="1"/>
    <col min="11782" max="11782" width="14.85546875" customWidth="1"/>
    <col min="12034" max="12034" width="16.42578125" customWidth="1"/>
    <col min="12035" max="12035" width="15.42578125" customWidth="1"/>
    <col min="12036" max="12036" width="14.140625" customWidth="1"/>
    <col min="12037" max="12037" width="17.42578125" customWidth="1"/>
    <col min="12038" max="12038" width="14.85546875" customWidth="1"/>
    <col min="12290" max="12290" width="16.42578125" customWidth="1"/>
    <col min="12291" max="12291" width="15.42578125" customWidth="1"/>
    <col min="12292" max="12292" width="14.140625" customWidth="1"/>
    <col min="12293" max="12293" width="17.42578125" customWidth="1"/>
    <col min="12294" max="12294" width="14.85546875" customWidth="1"/>
    <col min="12546" max="12546" width="16.42578125" customWidth="1"/>
    <col min="12547" max="12547" width="15.42578125" customWidth="1"/>
    <col min="12548" max="12548" width="14.140625" customWidth="1"/>
    <col min="12549" max="12549" width="17.42578125" customWidth="1"/>
    <col min="12550" max="12550" width="14.85546875" customWidth="1"/>
    <col min="12802" max="12802" width="16.42578125" customWidth="1"/>
    <col min="12803" max="12803" width="15.42578125" customWidth="1"/>
    <col min="12804" max="12804" width="14.140625" customWidth="1"/>
    <col min="12805" max="12805" width="17.42578125" customWidth="1"/>
    <col min="12806" max="12806" width="14.85546875" customWidth="1"/>
    <col min="13058" max="13058" width="16.42578125" customWidth="1"/>
    <col min="13059" max="13059" width="15.42578125" customWidth="1"/>
    <col min="13060" max="13060" width="14.140625" customWidth="1"/>
    <col min="13061" max="13061" width="17.42578125" customWidth="1"/>
    <col min="13062" max="13062" width="14.85546875" customWidth="1"/>
    <col min="13314" max="13314" width="16.42578125" customWidth="1"/>
    <col min="13315" max="13315" width="15.42578125" customWidth="1"/>
    <col min="13316" max="13316" width="14.140625" customWidth="1"/>
    <col min="13317" max="13317" width="17.42578125" customWidth="1"/>
    <col min="13318" max="13318" width="14.85546875" customWidth="1"/>
    <col min="13570" max="13570" width="16.42578125" customWidth="1"/>
    <col min="13571" max="13571" width="15.42578125" customWidth="1"/>
    <col min="13572" max="13572" width="14.140625" customWidth="1"/>
    <col min="13573" max="13573" width="17.42578125" customWidth="1"/>
    <col min="13574" max="13574" width="14.85546875" customWidth="1"/>
    <col min="13826" max="13826" width="16.42578125" customWidth="1"/>
    <col min="13827" max="13827" width="15.42578125" customWidth="1"/>
    <col min="13828" max="13828" width="14.140625" customWidth="1"/>
    <col min="13829" max="13829" width="17.42578125" customWidth="1"/>
    <col min="13830" max="13830" width="14.85546875" customWidth="1"/>
    <col min="14082" max="14082" width="16.42578125" customWidth="1"/>
    <col min="14083" max="14083" width="15.42578125" customWidth="1"/>
    <col min="14084" max="14084" width="14.140625" customWidth="1"/>
    <col min="14085" max="14085" width="17.42578125" customWidth="1"/>
    <col min="14086" max="14086" width="14.85546875" customWidth="1"/>
    <col min="14338" max="14338" width="16.42578125" customWidth="1"/>
    <col min="14339" max="14339" width="15.42578125" customWidth="1"/>
    <col min="14340" max="14340" width="14.140625" customWidth="1"/>
    <col min="14341" max="14341" width="17.42578125" customWidth="1"/>
    <col min="14342" max="14342" width="14.85546875" customWidth="1"/>
    <col min="14594" max="14594" width="16.42578125" customWidth="1"/>
    <col min="14595" max="14595" width="15.42578125" customWidth="1"/>
    <col min="14596" max="14596" width="14.140625" customWidth="1"/>
    <col min="14597" max="14597" width="17.42578125" customWidth="1"/>
    <col min="14598" max="14598" width="14.85546875" customWidth="1"/>
    <col min="14850" max="14850" width="16.42578125" customWidth="1"/>
    <col min="14851" max="14851" width="15.42578125" customWidth="1"/>
    <col min="14852" max="14852" width="14.140625" customWidth="1"/>
    <col min="14853" max="14853" width="17.42578125" customWidth="1"/>
    <col min="14854" max="14854" width="14.85546875" customWidth="1"/>
    <col min="15106" max="15106" width="16.42578125" customWidth="1"/>
    <col min="15107" max="15107" width="15.42578125" customWidth="1"/>
    <col min="15108" max="15108" width="14.140625" customWidth="1"/>
    <col min="15109" max="15109" width="17.42578125" customWidth="1"/>
    <col min="15110" max="15110" width="14.85546875" customWidth="1"/>
    <col min="15362" max="15362" width="16.42578125" customWidth="1"/>
    <col min="15363" max="15363" width="15.42578125" customWidth="1"/>
    <col min="15364" max="15364" width="14.140625" customWidth="1"/>
    <col min="15365" max="15365" width="17.42578125" customWidth="1"/>
    <col min="15366" max="15366" width="14.85546875" customWidth="1"/>
    <col min="15618" max="15618" width="16.42578125" customWidth="1"/>
    <col min="15619" max="15619" width="15.42578125" customWidth="1"/>
    <col min="15620" max="15620" width="14.140625" customWidth="1"/>
    <col min="15621" max="15621" width="17.42578125" customWidth="1"/>
    <col min="15622" max="15622" width="14.85546875" customWidth="1"/>
    <col min="15874" max="15874" width="16.42578125" customWidth="1"/>
    <col min="15875" max="15875" width="15.42578125" customWidth="1"/>
    <col min="15876" max="15876" width="14.140625" customWidth="1"/>
    <col min="15877" max="15877" width="17.42578125" customWidth="1"/>
    <col min="15878" max="15878" width="14.85546875" customWidth="1"/>
    <col min="16130" max="16130" width="16.42578125" customWidth="1"/>
    <col min="16131" max="16131" width="15.42578125" customWidth="1"/>
    <col min="16132" max="16132" width="14.140625" customWidth="1"/>
    <col min="16133" max="16133" width="17.42578125" customWidth="1"/>
    <col min="16134" max="16134" width="14.85546875" customWidth="1"/>
  </cols>
  <sheetData>
    <row r="1" spans="1:6" ht="24.75" x14ac:dyDescent="0.25">
      <c r="A1" s="51" t="s">
        <v>89</v>
      </c>
      <c r="B1" s="52"/>
      <c r="C1" s="52"/>
      <c r="D1" s="52"/>
      <c r="E1" s="52"/>
      <c r="F1" s="53"/>
    </row>
    <row r="2" spans="1:6" x14ac:dyDescent="0.25">
      <c r="A2" s="54" t="s">
        <v>87</v>
      </c>
      <c r="B2" s="55"/>
      <c r="C2" s="19">
        <v>75627384</v>
      </c>
      <c r="D2" s="18">
        <v>277</v>
      </c>
      <c r="E2" s="19">
        <v>751499040</v>
      </c>
      <c r="F2" s="20">
        <v>9.94</v>
      </c>
    </row>
    <row r="3" spans="1:6" ht="75" x14ac:dyDescent="0.25">
      <c r="A3" s="5" t="s">
        <v>0</v>
      </c>
      <c r="B3" s="6" t="s">
        <v>1</v>
      </c>
      <c r="C3" s="7" t="s">
        <v>86</v>
      </c>
      <c r="D3" s="6" t="s">
        <v>2</v>
      </c>
      <c r="E3" s="29" t="s">
        <v>3</v>
      </c>
      <c r="F3" s="8" t="s">
        <v>4</v>
      </c>
    </row>
    <row r="4" spans="1:6" x14ac:dyDescent="0.25">
      <c r="A4" s="9">
        <v>1</v>
      </c>
      <c r="B4" s="10" t="s">
        <v>5</v>
      </c>
      <c r="C4" s="11">
        <v>204116</v>
      </c>
      <c r="D4" s="12">
        <v>6</v>
      </c>
      <c r="E4" s="30">
        <f>('[1]GENEL BİLGİ'!S63+'[1]GENEL BİLGİ'!S62+'[1]GENEL BİLGİ'!S61+'[1]GENEL BİLGİ'!S60+'[1]GENEL BİLGİ'!S59+'[1]GENEL BİLGİ'!S58)*10000</f>
        <v>12360000</v>
      </c>
      <c r="F4" s="21">
        <f t="shared" ref="F4:F67" si="0">E4/C4</f>
        <v>60.553802739618646</v>
      </c>
    </row>
    <row r="5" spans="1:6" x14ac:dyDescent="0.25">
      <c r="A5" s="9">
        <v>2</v>
      </c>
      <c r="B5" s="13" t="s">
        <v>16</v>
      </c>
      <c r="C5" s="11">
        <v>852321</v>
      </c>
      <c r="D5" s="12">
        <v>11</v>
      </c>
      <c r="E5" s="30">
        <f>('[1]GENEL BİLGİ'!T250+T251)*10000</f>
        <v>50130200.000000007</v>
      </c>
      <c r="F5" s="21">
        <f t="shared" si="0"/>
        <v>58.816103322574484</v>
      </c>
    </row>
    <row r="6" spans="1:6" x14ac:dyDescent="0.25">
      <c r="A6" s="9">
        <v>3</v>
      </c>
      <c r="B6" s="10" t="s">
        <v>23</v>
      </c>
      <c r="C6" s="11">
        <v>184406</v>
      </c>
      <c r="D6" s="12">
        <v>5</v>
      </c>
      <c r="E6" s="30">
        <f>('[1]GENEL BİLGİ'!S92+'[1]GENEL BİLGİ'!S90+'[1]GENEL BİLGİ'!S89+'[1]GENEL BİLGİ'!S88+'[1]GENEL BİLGİ'!S91)*10000</f>
        <v>8890000</v>
      </c>
      <c r="F6" s="21">
        <f t="shared" si="0"/>
        <v>48.208843530036987</v>
      </c>
    </row>
    <row r="7" spans="1:6" x14ac:dyDescent="0.25">
      <c r="A7" s="9">
        <v>4</v>
      </c>
      <c r="B7" s="10" t="s">
        <v>6</v>
      </c>
      <c r="C7" s="11">
        <v>789750</v>
      </c>
      <c r="D7" s="12">
        <v>3</v>
      </c>
      <c r="E7" s="30">
        <f>('[1]GENEL BİLGİ'!S114+'[1]GENEL BİLGİ'!S113+'[1]GENEL BİLGİ'!S112)*10000</f>
        <v>37230000</v>
      </c>
      <c r="F7" s="21">
        <f t="shared" si="0"/>
        <v>47.141500474833805</v>
      </c>
    </row>
    <row r="8" spans="1:6" x14ac:dyDescent="0.25">
      <c r="A8" s="9">
        <v>5</v>
      </c>
      <c r="B8" s="13" t="s">
        <v>7</v>
      </c>
      <c r="C8" s="11">
        <v>342269</v>
      </c>
      <c r="D8" s="12">
        <v>3</v>
      </c>
      <c r="E8" s="30">
        <f>('[1]GENEL BİLGİ'!S271+'[1]GENEL BİLGİ'!S272+'[1]GENEL BİLGİ'!S273)*10000</f>
        <v>10130000</v>
      </c>
      <c r="F8" s="21">
        <f t="shared" si="0"/>
        <v>29.59660384083864</v>
      </c>
    </row>
    <row r="9" spans="1:6" x14ac:dyDescent="0.25">
      <c r="A9" s="9">
        <v>6</v>
      </c>
      <c r="B9" s="13" t="s">
        <v>8</v>
      </c>
      <c r="C9" s="11">
        <v>75797</v>
      </c>
      <c r="D9" s="12">
        <v>1</v>
      </c>
      <c r="E9" s="30">
        <f>'[1]GENEL BİLGİ'!S57*10000</f>
        <v>2180000</v>
      </c>
      <c r="F9" s="21">
        <f t="shared" si="0"/>
        <v>28.761032758552449</v>
      </c>
    </row>
    <row r="10" spans="1:6" x14ac:dyDescent="0.25">
      <c r="A10" s="9">
        <v>7</v>
      </c>
      <c r="B10" s="10" t="s">
        <v>9</v>
      </c>
      <c r="C10" s="11">
        <v>1274968</v>
      </c>
      <c r="D10" s="12">
        <v>3</v>
      </c>
      <c r="E10" s="30">
        <f>('[1]GENEL BİLGİ'!S162+'[1]GENEL BİLGİ'!S163+'[1]GENEL BİLGİ'!S164)*10000</f>
        <v>34130000</v>
      </c>
      <c r="F10" s="21">
        <f t="shared" si="0"/>
        <v>26.769299307904198</v>
      </c>
    </row>
    <row r="11" spans="1:6" x14ac:dyDescent="0.25">
      <c r="A11" s="9">
        <v>8</v>
      </c>
      <c r="B11" s="10" t="s">
        <v>13</v>
      </c>
      <c r="C11" s="11">
        <v>221209</v>
      </c>
      <c r="D11" s="12">
        <v>3</v>
      </c>
      <c r="E11" s="30">
        <f>('[1]GENEL BİLGİ'!S171+'[1]GENEL BİLGİ'!S170+'[1]GENEL BİLGİ'!S169)*10000</f>
        <v>5300000</v>
      </c>
      <c r="F11" s="21">
        <f t="shared" si="0"/>
        <v>23.959242164649719</v>
      </c>
    </row>
    <row r="12" spans="1:6" x14ac:dyDescent="0.25">
      <c r="A12" s="9">
        <v>9</v>
      </c>
      <c r="B12" s="13" t="s">
        <v>11</v>
      </c>
      <c r="C12" s="11">
        <v>235424</v>
      </c>
      <c r="D12" s="12">
        <v>1</v>
      </c>
      <c r="E12" s="30">
        <f>'[1]GENEL BİLGİ'!S157*10000</f>
        <v>5610000</v>
      </c>
      <c r="F12" s="21">
        <f t="shared" si="0"/>
        <v>23.829346200897106</v>
      </c>
    </row>
    <row r="13" spans="1:6" x14ac:dyDescent="0.25">
      <c r="A13" s="9">
        <v>10</v>
      </c>
      <c r="B13" s="10" t="s">
        <v>12</v>
      </c>
      <c r="C13" s="11">
        <v>703948</v>
      </c>
      <c r="D13" s="12">
        <v>9</v>
      </c>
      <c r="E13" s="30">
        <f>('[1]GENEL BİLGİ'!S14+'[1]GENEL BİLGİ'!S15+'[1]GENEL BİLGİ'!S16+'[1]GENEL BİLGİ'!S17+'[1]GENEL BİLGİ'!S18+'[1]GENEL BİLGİ'!S19+'[1]GENEL BİLGİ'!S20+'[1]GENEL BİLGİ'!S21+'[1]GENEL BİLGİ'!S22)*10000</f>
        <v>16698600.000000002</v>
      </c>
      <c r="F13" s="21">
        <f t="shared" si="0"/>
        <v>23.721354418224077</v>
      </c>
    </row>
    <row r="14" spans="1:6" x14ac:dyDescent="0.25">
      <c r="A14" s="9">
        <v>11</v>
      </c>
      <c r="B14" s="13" t="s">
        <v>10</v>
      </c>
      <c r="C14" s="11">
        <v>1634691</v>
      </c>
      <c r="D14" s="12">
        <v>13</v>
      </c>
      <c r="E14" s="30">
        <f>('[1]GENEL BİLGİ'!S185+'[1]GENEL BİLGİ'!S184+'[1]GENEL BİLGİ'!S183+'[1]GENEL BİLGİ'!S182+'[1]GENEL BİLGİ'!S181+'[1]GENEL BİLGİ'!S180+'[1]GENEL BİLGİ'!S179+'[1]GENEL BİLGİ'!S178+'[1]GENEL BİLGİ'!S177+'[1]GENEL BİLGİ'!S176+'[1]GENEL BİLGİ'!S175+'[1]GENEL BİLGİ'!S174+'[1]GENEL BİLGİ'!S173)*10000</f>
        <v>38322100</v>
      </c>
      <c r="F14" s="21">
        <f t="shared" si="0"/>
        <v>23.443023788593685</v>
      </c>
    </row>
    <row r="15" spans="1:6" x14ac:dyDescent="0.25">
      <c r="A15" s="9">
        <v>12</v>
      </c>
      <c r="B15" s="13" t="s">
        <v>14</v>
      </c>
      <c r="C15" s="11">
        <v>623535</v>
      </c>
      <c r="D15" s="12">
        <v>4</v>
      </c>
      <c r="E15" s="30">
        <f>('[1]GENEL BİLGİ'!S242+'[1]GENEL BİLGİ'!S241+'[1]GENEL BİLGİ'!S240+'[1]GENEL BİLGİ'!S239)*10000</f>
        <v>14340000</v>
      </c>
      <c r="F15" s="21">
        <f t="shared" si="0"/>
        <v>22.997907094228871</v>
      </c>
    </row>
    <row r="16" spans="1:6" x14ac:dyDescent="0.25">
      <c r="A16" s="9">
        <v>13</v>
      </c>
      <c r="B16" s="10" t="s">
        <v>18</v>
      </c>
      <c r="C16" s="11">
        <v>1799558</v>
      </c>
      <c r="D16" s="12">
        <v>4</v>
      </c>
      <c r="E16" s="30">
        <f>('[1]GENEL BİLGİ'!S115+'[1]GENEL BİLGİ'!S116+'[1]GENEL BİLGİ'!S117+'[1]GENEL BİLGİ'!S118)*10000</f>
        <v>38063040</v>
      </c>
      <c r="F16" s="21">
        <f t="shared" si="0"/>
        <v>21.151327159224653</v>
      </c>
    </row>
    <row r="17" spans="1:8" x14ac:dyDescent="0.25">
      <c r="A17" s="9">
        <v>14</v>
      </c>
      <c r="B17" s="13" t="s">
        <v>15</v>
      </c>
      <c r="C17" s="11">
        <v>340270</v>
      </c>
      <c r="D17" s="12">
        <v>2</v>
      </c>
      <c r="E17" s="30">
        <f>('[1]GENEL BİLGİ'!S217+'[1]GENEL BİLGİ'!S216)*10000</f>
        <v>6980000</v>
      </c>
      <c r="F17" s="21">
        <f t="shared" si="0"/>
        <v>20.513121932582948</v>
      </c>
    </row>
    <row r="18" spans="1:8" x14ac:dyDescent="0.25">
      <c r="A18" s="9">
        <v>15</v>
      </c>
      <c r="B18" s="10" t="s">
        <v>17</v>
      </c>
      <c r="C18" s="11">
        <v>281080</v>
      </c>
      <c r="D18" s="12">
        <v>4</v>
      </c>
      <c r="E18" s="30">
        <f>('[1]GENEL BİLGİ'!S69+'[1]GENEL BİLGİ'!S68+'[1]GENEL BİLGİ'!S67+'[1]GENEL BİLGİ'!S66)*10000</f>
        <v>4950000</v>
      </c>
      <c r="F18" s="21">
        <f t="shared" si="0"/>
        <v>17.610644656325601</v>
      </c>
    </row>
    <row r="19" spans="1:8" x14ac:dyDescent="0.25">
      <c r="A19" s="9">
        <v>16</v>
      </c>
      <c r="B19" s="13" t="s">
        <v>19</v>
      </c>
      <c r="C19" s="11">
        <v>379915</v>
      </c>
      <c r="D19" s="12">
        <v>1</v>
      </c>
      <c r="E19" s="30">
        <f>'[1]GENEL BİLGİ'!S24*10000</f>
        <v>6630000</v>
      </c>
      <c r="F19" s="21">
        <f t="shared" si="0"/>
        <v>17.451271995051524</v>
      </c>
    </row>
    <row r="20" spans="1:8" x14ac:dyDescent="0.25">
      <c r="A20" s="9">
        <v>17</v>
      </c>
      <c r="B20" s="10" t="s">
        <v>21</v>
      </c>
      <c r="C20" s="11">
        <v>529975</v>
      </c>
      <c r="D20" s="12">
        <v>2</v>
      </c>
      <c r="E20" s="30">
        <f>('[1]GENEL BİLGİ'!S94+'[1]GENEL BİLGİ'!S93)*10000</f>
        <v>9210000</v>
      </c>
      <c r="F20" s="21">
        <f t="shared" si="0"/>
        <v>17.378178215953582</v>
      </c>
    </row>
    <row r="21" spans="1:8" x14ac:dyDescent="0.25">
      <c r="A21" s="9">
        <v>18</v>
      </c>
      <c r="B21" s="10" t="s">
        <v>20</v>
      </c>
      <c r="C21" s="11">
        <v>217886</v>
      </c>
      <c r="D21" s="12">
        <v>1</v>
      </c>
      <c r="E21" s="30">
        <f>'[1]GENEL BİLGİ'!S108*10000</f>
        <v>3730000</v>
      </c>
      <c r="F21" s="21">
        <f t="shared" si="0"/>
        <v>17.119043903692756</v>
      </c>
      <c r="G21" s="4"/>
    </row>
    <row r="22" spans="1:8" s="1" customFormat="1" x14ac:dyDescent="0.25">
      <c r="A22" s="9">
        <v>19</v>
      </c>
      <c r="B22" s="13" t="s">
        <v>22</v>
      </c>
      <c r="C22" s="11">
        <v>613990</v>
      </c>
      <c r="D22" s="12">
        <v>5</v>
      </c>
      <c r="E22" s="30">
        <f>('[1]GENEL BİLGİ'!S265+'[1]GENEL BİLGİ'!S264+'[1]GENEL BİLGİ'!S263+'[1]GENEL BİLGİ'!S262+'[1]GENEL BİLGİ'!S261)*10000</f>
        <v>10087200</v>
      </c>
      <c r="F22" s="21">
        <f t="shared" si="0"/>
        <v>16.428932067297513</v>
      </c>
    </row>
    <row r="23" spans="1:8" x14ac:dyDescent="0.25">
      <c r="A23" s="9">
        <v>20</v>
      </c>
      <c r="B23" s="13" t="s">
        <v>24</v>
      </c>
      <c r="C23" s="11">
        <v>573421</v>
      </c>
      <c r="D23" s="12">
        <v>5</v>
      </c>
      <c r="E23" s="30">
        <f>('[1]GENEL BİLGİ'!S199+'[1]GENEL BİLGİ'!S198+'[1]GENEL BİLGİ'!S197+'[1]GENEL BİLGİ'!S196+'[1]GENEL BİLGİ'!S195)*10000</f>
        <v>8840000</v>
      </c>
      <c r="F23" s="21">
        <f t="shared" si="0"/>
        <v>15.416247399380211</v>
      </c>
    </row>
    <row r="24" spans="1:8" x14ac:dyDescent="0.25">
      <c r="A24" s="9">
        <v>21</v>
      </c>
      <c r="B24" s="13" t="s">
        <v>47</v>
      </c>
      <c r="C24" s="11">
        <v>211799</v>
      </c>
      <c r="D24" s="12">
        <v>3</v>
      </c>
      <c r="E24" s="30">
        <f>('[1]GENEL BİLGİ'!S276+'[1]GENEL BİLGİ'!S275+'[1]GENEL BİLGİ'!S277)*10000</f>
        <v>3130000</v>
      </c>
      <c r="F24" s="21">
        <f t="shared" si="0"/>
        <v>14.778162314269661</v>
      </c>
    </row>
    <row r="25" spans="1:8" x14ac:dyDescent="0.25">
      <c r="A25" s="9">
        <v>22</v>
      </c>
      <c r="B25" s="13" t="s">
        <v>28</v>
      </c>
      <c r="C25" s="11">
        <v>762366</v>
      </c>
      <c r="D25" s="12">
        <v>4</v>
      </c>
      <c r="E25" s="30">
        <f>('[1]GENEL BİLGİ'!S202+'[1]GENEL BİLGİ'!S201+'[1]GENEL BİLGİ'!S200+'[1]GENEL BİLGİ'!S203)*10000</f>
        <v>11050000</v>
      </c>
      <c r="F25" s="21">
        <f t="shared" si="0"/>
        <v>14.494350482576611</v>
      </c>
    </row>
    <row r="26" spans="1:8" x14ac:dyDescent="0.25">
      <c r="A26" s="9">
        <v>23</v>
      </c>
      <c r="B26" s="13" t="s">
        <v>25</v>
      </c>
      <c r="C26" s="11">
        <v>2052281</v>
      </c>
      <c r="D26" s="12">
        <v>9</v>
      </c>
      <c r="E26" s="30">
        <f>('[1]GENEL BİLGİ'!S186+'[1]GENEL BİLGİ'!S187+'[1]GENEL BİLGİ'!S188+'[1]GENEL BİLGİ'!S189+'[1]GENEL BİLGİ'!S190+'[1]GENEL BİLGİ'!S191+'[1]GENEL BİLGİ'!S192+'[1]GENEL BİLGİ'!S193+'[1]GENEL BİLGİ'!S194)*10000</f>
        <v>28894000</v>
      </c>
      <c r="F26" s="21">
        <f t="shared" si="0"/>
        <v>14.078968718221335</v>
      </c>
    </row>
    <row r="27" spans="1:8" x14ac:dyDescent="0.25">
      <c r="A27" s="9">
        <v>24</v>
      </c>
      <c r="B27" s="13" t="s">
        <v>31</v>
      </c>
      <c r="C27" s="11">
        <v>1346162</v>
      </c>
      <c r="D27" s="12">
        <v>6</v>
      </c>
      <c r="E27" s="30">
        <f>('[1]GENEL BİLGİ'!S209+'[1]GENEL BİLGİ'!S208+'[1]GENEL BİLGİ'!S206+'[1]GENEL BİLGİ'!S205+'[1]GENEL BİLGİ'!S204+'[1]GENEL BİLGİ'!S207)*10000</f>
        <v>18661600</v>
      </c>
      <c r="F27" s="21">
        <f t="shared" si="0"/>
        <v>13.86281888806845</v>
      </c>
    </row>
    <row r="28" spans="1:8" x14ac:dyDescent="0.25">
      <c r="A28" s="9">
        <v>25</v>
      </c>
      <c r="B28" s="10" t="s">
        <v>26</v>
      </c>
      <c r="C28" s="11">
        <v>1006541</v>
      </c>
      <c r="D28" s="12">
        <v>7</v>
      </c>
      <c r="E28" s="30">
        <f>('[1]GENEL BİLGİ'!S49+'[1]GENEL BİLGİ'!S48+'[1]GENEL BİLGİ'!S47+'[1]GENEL BİLGİ'!S46+'[1]GENEL BİLGİ'!S45+'[1]GENEL BİLGİ'!S44+'[1]GENEL BİLGİ'!S43)*10000</f>
        <v>13679000</v>
      </c>
      <c r="F28" s="21">
        <f t="shared" si="0"/>
        <v>13.590107109397431</v>
      </c>
    </row>
    <row r="29" spans="1:8" x14ac:dyDescent="0.25">
      <c r="A29" s="9">
        <v>26</v>
      </c>
      <c r="B29" s="10" t="s">
        <v>27</v>
      </c>
      <c r="C29" s="11">
        <v>950557</v>
      </c>
      <c r="D29" s="12">
        <v>6</v>
      </c>
      <c r="E29" s="30">
        <f>('[1]GENEL BİLGİ'!S100+'[1]GENEL BİLGİ'!S99+'[1]GENEL BİLGİ'!S98+'[1]GENEL BİLGİ'!S97+'[1]GENEL BİLGİ'!S96+'[1]GENEL BİLGİ'!S95)*10000</f>
        <v>12385000</v>
      </c>
      <c r="F29" s="21">
        <f t="shared" si="0"/>
        <v>13.029202877891594</v>
      </c>
    </row>
    <row r="30" spans="1:8" x14ac:dyDescent="0.25">
      <c r="A30" s="9">
        <v>27</v>
      </c>
      <c r="B30" s="10" t="s">
        <v>32</v>
      </c>
      <c r="C30" s="11">
        <v>304821</v>
      </c>
      <c r="D30" s="12">
        <v>2</v>
      </c>
      <c r="E30" s="30">
        <f>('[1]GENEL BİLGİ'!S159+'[1]GENEL BİLGİ'!S158)*10000</f>
        <v>3940000</v>
      </c>
      <c r="F30" s="21">
        <f t="shared" si="0"/>
        <v>12.925618641760247</v>
      </c>
    </row>
    <row r="31" spans="1:8" x14ac:dyDescent="0.25">
      <c r="A31" s="9">
        <v>28</v>
      </c>
      <c r="B31" s="10" t="s">
        <v>30</v>
      </c>
      <c r="C31" s="11">
        <v>341218</v>
      </c>
      <c r="D31" s="12">
        <v>2</v>
      </c>
      <c r="E31" s="30">
        <f>('[1]GENEL BİLGİ'!S167+'[1]GENEL BİLGİ'!S168)*10000</f>
        <v>4340000</v>
      </c>
      <c r="F31" s="21">
        <f t="shared" si="0"/>
        <v>12.71914142864679</v>
      </c>
    </row>
    <row r="32" spans="1:8" x14ac:dyDescent="0.25">
      <c r="A32" s="9">
        <v>29</v>
      </c>
      <c r="B32" s="10" t="s">
        <v>35</v>
      </c>
      <c r="C32" s="11">
        <v>416663</v>
      </c>
      <c r="D32" s="12">
        <v>3</v>
      </c>
      <c r="E32" s="30">
        <f>('[1]GENEL BİLGİ'!S131+'[1]GENEL BİLGİ'!S130+'[1]GENEL BİLGİ'!S129)*10000</f>
        <v>5150000</v>
      </c>
      <c r="F32" s="21">
        <f t="shared" si="0"/>
        <v>12.360108768957167</v>
      </c>
      <c r="H32" s="4"/>
    </row>
    <row r="33" spans="1:31" x14ac:dyDescent="0.25">
      <c r="A33" s="9">
        <v>30</v>
      </c>
      <c r="B33" s="13" t="s">
        <v>33</v>
      </c>
      <c r="C33" s="11">
        <v>86276</v>
      </c>
      <c r="D33" s="12">
        <v>1</v>
      </c>
      <c r="E33" s="30">
        <f>('[1]GENEL BİLGİ'!S270)*10000</f>
        <v>1060000</v>
      </c>
      <c r="F33" s="21">
        <f t="shared" si="0"/>
        <v>12.286151421020909</v>
      </c>
    </row>
    <row r="34" spans="1:31" x14ac:dyDescent="0.25">
      <c r="A34" s="9">
        <v>31</v>
      </c>
      <c r="B34" s="10" t="s">
        <v>34</v>
      </c>
      <c r="C34" s="11">
        <v>2688171</v>
      </c>
      <c r="D34" s="12">
        <v>13</v>
      </c>
      <c r="E34" s="30">
        <f>('[1]GENEL BİLGİ'!S85+'[1]GENEL BİLGİ'!S84+'[1]GENEL BİLGİ'!S83+'[1]GENEL BİLGİ'!S82+'[1]GENEL BİLGİ'!S81+'[1]GENEL BİLGİ'!S80+'[1]GENEL BİLGİ'!S79+'[1]GENEL BİLGİ'!S78+'[1]GENEL BİLGİ'!S77+'[1]GENEL BİLGİ'!S76+'[1]GENEL BİLGİ'!S75+'[1]GENEL BİLGİ'!S74+'[1]GENEL BİLGİ'!S73)*10000</f>
        <v>32060100.000000004</v>
      </c>
      <c r="F34" s="21">
        <f t="shared" si="0"/>
        <v>11.926361827428391</v>
      </c>
    </row>
    <row r="35" spans="1:31" x14ac:dyDescent="0.25">
      <c r="A35" s="9">
        <v>32</v>
      </c>
      <c r="B35" s="10" t="s">
        <v>29</v>
      </c>
      <c r="C35" s="11">
        <v>4965542</v>
      </c>
      <c r="D35" s="12">
        <v>11</v>
      </c>
      <c r="E35" s="30">
        <f>('[1]GENEL BİLGİ'!S39+'[1]GENEL BİLGİ'!S38+'[1]GENEL BİLGİ'!S37+'[1]GENEL BİLGİ'!S36+'[1]GENEL BİLGİ'!S35+'[1]GENEL BİLGİ'!S34+'[1]GENEL BİLGİ'!S33+'[1]GENEL BİLGİ'!S32+'[1]GENEL BİLGİ'!S31+'[1]GENEL BİLGİ'!S30+'[1]GENEL BİLGİ'!S29)*10000</f>
        <v>58350000</v>
      </c>
      <c r="F35" s="21">
        <f t="shared" si="0"/>
        <v>11.75098307495939</v>
      </c>
    </row>
    <row r="36" spans="1:31" x14ac:dyDescent="0.25">
      <c r="A36" s="9">
        <v>33</v>
      </c>
      <c r="B36" s="10" t="s">
        <v>39</v>
      </c>
      <c r="C36" s="11">
        <v>322283</v>
      </c>
      <c r="D36" s="12">
        <v>4</v>
      </c>
      <c r="E36" s="30">
        <f>('[1]GENEL BİLGİ'!S28+'[1]GENEL BİLGİ'!S26+'[1]GENEL BİLGİ'!S27+'[1]GENEL BİLGİ'!S25)*10000</f>
        <v>3561000</v>
      </c>
      <c r="F36" s="21">
        <f t="shared" si="0"/>
        <v>11.049295184666892</v>
      </c>
    </row>
    <row r="37" spans="1:31" x14ac:dyDescent="0.25">
      <c r="A37" s="9">
        <v>34</v>
      </c>
      <c r="B37" s="13" t="s">
        <v>41</v>
      </c>
      <c r="C37" s="11">
        <v>274727</v>
      </c>
      <c r="D37" s="12">
        <v>2</v>
      </c>
      <c r="E37" s="30">
        <f>('[1]GENEL BİLGİ'!S166+'[1]GENEL BİLGİ'!S165)*10000</f>
        <v>3030000</v>
      </c>
      <c r="F37" s="21">
        <f t="shared" si="0"/>
        <v>11.029130737058971</v>
      </c>
    </row>
    <row r="38" spans="1:31" x14ac:dyDescent="0.25">
      <c r="A38" s="9">
        <v>35</v>
      </c>
      <c r="B38" s="10" t="s">
        <v>37</v>
      </c>
      <c r="C38" s="11">
        <v>4005459</v>
      </c>
      <c r="D38" s="12">
        <v>13</v>
      </c>
      <c r="E38" s="30">
        <f>('[1]GENEL BİLGİ'!S152+'[1]GENEL BİLGİ'!S150+'[1]GENEL BİLGİ'!S149+'[1]GENEL BİLGİ'!S148+'[1]GENEL BİLGİ'!S147+'[1]GENEL BİLGİ'!S146+'[1]GENEL BİLGİ'!S145+'[1]GENEL BİLGİ'!S144+'[1]GENEL BİLGİ'!S143+'[1]GENEL BİLGİ'!S142+'[1]GENEL BİLGİ'!S141+'[1]GENEL BİLGİ'!S140+'[1]GENEL BİLGİ'!S151)*10000</f>
        <v>43860000</v>
      </c>
      <c r="F38" s="21">
        <f t="shared" si="0"/>
        <v>10.950055911195197</v>
      </c>
    </row>
    <row r="39" spans="1:31" x14ac:dyDescent="0.25">
      <c r="A39" s="9">
        <v>36</v>
      </c>
      <c r="B39" s="13" t="s">
        <v>36</v>
      </c>
      <c r="C39" s="11">
        <v>1762075</v>
      </c>
      <c r="D39" s="12">
        <v>5</v>
      </c>
      <c r="E39" s="30">
        <f>('[1]GENEL BİLGİ'!S246+'[1]GENEL BİLGİ'!S245+'[1]GENEL BİLGİ'!S244+'[1]GENEL BİLGİ'!S243+'[1]GENEL BİLGİ'!S247)*10000</f>
        <v>19115000</v>
      </c>
      <c r="F39" s="21">
        <f t="shared" si="0"/>
        <v>10.84800590213243</v>
      </c>
    </row>
    <row r="40" spans="1:31" x14ac:dyDescent="0.25">
      <c r="A40" s="9">
        <v>37</v>
      </c>
      <c r="B40" s="13" t="s">
        <v>38</v>
      </c>
      <c r="C40" s="11">
        <v>902267</v>
      </c>
      <c r="D40" s="12">
        <v>6</v>
      </c>
      <c r="E40" s="30">
        <f>('[1]GENEL BİLGİ'!S230+'[1]GENEL BİLGİ'!S229+'[1]GENEL BİLGİ'!S228+'[1]GENEL BİLGİ'!S227+'[1]GENEL BİLGİ'!S226+'[1]GENEL BİLGİ'!S225)*10000</f>
        <v>9660000</v>
      </c>
      <c r="F40" s="21">
        <f t="shared" si="0"/>
        <v>10.706365189018328</v>
      </c>
    </row>
    <row r="41" spans="1:31" x14ac:dyDescent="0.25">
      <c r="A41" s="9">
        <v>38</v>
      </c>
      <c r="B41" s="13" t="s">
        <v>40</v>
      </c>
      <c r="C41" s="11">
        <v>190409</v>
      </c>
      <c r="D41" s="12">
        <v>1</v>
      </c>
      <c r="E41" s="30">
        <f>'[1]GENEL BİLGİ'!S128*10000</f>
        <v>2000000</v>
      </c>
      <c r="F41" s="21">
        <f t="shared" si="0"/>
        <v>10.503705182002951</v>
      </c>
    </row>
    <row r="42" spans="1:31" x14ac:dyDescent="0.25">
      <c r="A42" s="9">
        <v>39</v>
      </c>
      <c r="B42" s="10" t="s">
        <v>43</v>
      </c>
      <c r="C42" s="11">
        <v>254341</v>
      </c>
      <c r="D42" s="12">
        <v>3</v>
      </c>
      <c r="E42" s="30">
        <f>('[1]GENEL BİLGİ'!S72+'[1]GENEL BİLGİ'!S71+'[1]GENEL BİLGİ'!S70)*10000</f>
        <v>2660000</v>
      </c>
      <c r="F42" s="21">
        <f t="shared" si="0"/>
        <v>10.458400336556041</v>
      </c>
    </row>
    <row r="43" spans="1:31" x14ac:dyDescent="0.25">
      <c r="A43" s="9">
        <v>40</v>
      </c>
      <c r="B43" s="13" t="s">
        <v>42</v>
      </c>
      <c r="C43" s="11">
        <v>492135</v>
      </c>
      <c r="D43" s="12">
        <v>2</v>
      </c>
      <c r="E43" s="30">
        <f>('[1]GENEL BİLGİ'!S222+'[1]GENEL BİLGİ'!S221)*10000</f>
        <v>5000000</v>
      </c>
      <c r="F43" s="21">
        <f t="shared" si="0"/>
        <v>10.159813872209861</v>
      </c>
    </row>
    <row r="44" spans="1:31" x14ac:dyDescent="0.25">
      <c r="A44" s="9">
        <v>41</v>
      </c>
      <c r="B44" s="10" t="s">
        <v>44</v>
      </c>
      <c r="C44" s="11">
        <v>595261</v>
      </c>
      <c r="D44" s="12">
        <v>4</v>
      </c>
      <c r="E44" s="30">
        <f>('[1]GENEL BİLGİ'!S10+'[1]GENEL BİLGİ'!S11+'[1]GENEL BİLGİ'!S12+'[1]GENEL BİLGİ'!S13)*10000</f>
        <v>5991300</v>
      </c>
      <c r="F44" s="21">
        <f t="shared" si="0"/>
        <v>10.064996698927025</v>
      </c>
    </row>
    <row r="45" spans="1:31" s="3" customFormat="1" x14ac:dyDescent="0.25">
      <c r="A45" s="9">
        <v>42</v>
      </c>
      <c r="B45" s="10" t="s">
        <v>45</v>
      </c>
      <c r="C45" s="11">
        <v>1160731</v>
      </c>
      <c r="D45" s="12">
        <v>5</v>
      </c>
      <c r="E45" s="30">
        <f>('[1]GENEL BİLGİ'!S50+'[1]GENEL BİLGİ'!S51+'[1]GENEL BİLGİ'!S52+'[1]GENEL BİLGİ'!S53+'[1]GENEL BİLGİ'!S54)*10000</f>
        <v>10522000</v>
      </c>
      <c r="F45" s="21">
        <f t="shared" si="0"/>
        <v>9.0649771566366368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9">
        <v>43</v>
      </c>
      <c r="B46" s="13" t="s">
        <v>46</v>
      </c>
      <c r="C46" s="11">
        <v>201311</v>
      </c>
      <c r="D46" s="12">
        <v>2</v>
      </c>
      <c r="E46" s="30">
        <f>('[1]GENEL BİLGİ'!S238+'[1]GENEL BİLGİ'!S237)*10000</f>
        <v>1720000</v>
      </c>
      <c r="F46" s="21">
        <f t="shared" si="0"/>
        <v>8.5439941185528863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9">
        <v>44</v>
      </c>
      <c r="B47" s="10" t="s">
        <v>48</v>
      </c>
      <c r="C47" s="11">
        <v>2125635</v>
      </c>
      <c r="D47" s="12">
        <v>2</v>
      </c>
      <c r="E47" s="30">
        <f>('[1]GENEL BİLGİ'!S8+'[1]GENEL BİLGİ'!S9)*10000</f>
        <v>17610000</v>
      </c>
      <c r="F47" s="21">
        <f t="shared" si="0"/>
        <v>8.2845831951393354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9">
        <v>45</v>
      </c>
      <c r="B48" s="13" t="s">
        <v>49</v>
      </c>
      <c r="C48" s="11">
        <v>346493</v>
      </c>
      <c r="D48" s="12">
        <v>2</v>
      </c>
      <c r="E48" s="30">
        <f>('[1]GENEL BİLGİ'!S104+'[1]GENEL BİLGİ'!S103)*10000</f>
        <v>2540000</v>
      </c>
      <c r="F48" s="21">
        <f t="shared" si="0"/>
        <v>7.3305954232841648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9">
        <v>46</v>
      </c>
      <c r="B49" s="13" t="s">
        <v>50</v>
      </c>
      <c r="C49" s="11">
        <v>124320</v>
      </c>
      <c r="D49" s="12">
        <v>1</v>
      </c>
      <c r="E49" s="30">
        <f>'[1]GENEL BİLGİ'!S172*10000</f>
        <v>900000</v>
      </c>
      <c r="F49" s="21">
        <f t="shared" si="0"/>
        <v>7.2393822393822393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9">
        <v>47</v>
      </c>
      <c r="B50" s="10" t="s">
        <v>51</v>
      </c>
      <c r="C50" s="11">
        <v>778195</v>
      </c>
      <c r="D50" s="12">
        <v>3</v>
      </c>
      <c r="E50" s="30">
        <f>('[1]GENEL BİLGİ'!S111+'[1]GENEL BİLGİ'!S110+'[1]GENEL BİLGİ'!S109)*10000</f>
        <v>5550000</v>
      </c>
      <c r="F50" s="21">
        <f t="shared" si="0"/>
        <v>7.1318885369348299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9">
        <v>48</v>
      </c>
      <c r="B51" s="10" t="s">
        <v>55</v>
      </c>
      <c r="C51" s="11">
        <v>135216</v>
      </c>
      <c r="D51" s="12">
        <v>1</v>
      </c>
      <c r="E51" s="30">
        <f>'[1]GENEL BİLGİ'!S121*10000</f>
        <v>949000</v>
      </c>
      <c r="F51" s="21">
        <f t="shared" si="0"/>
        <v>7.018400189326707</v>
      </c>
    </row>
    <row r="52" spans="1:31" x14ac:dyDescent="0.25">
      <c r="A52" s="9">
        <v>49</v>
      </c>
      <c r="B52" s="13" t="s">
        <v>52</v>
      </c>
      <c r="C52" s="11">
        <v>606527</v>
      </c>
      <c r="D52" s="12">
        <v>3</v>
      </c>
      <c r="E52" s="30">
        <f>('[1]GENEL BİLGİ'!S282+'[1]GENEL BİLGİ'!S281+'[1]GENEL BİLGİ'!S280)*10000</f>
        <v>4060000</v>
      </c>
      <c r="F52" s="21">
        <f t="shared" si="0"/>
        <v>6.6938487486954417</v>
      </c>
    </row>
    <row r="53" spans="1:31" x14ac:dyDescent="0.25">
      <c r="A53" s="9">
        <v>50</v>
      </c>
      <c r="B53" s="10" t="s">
        <v>54</v>
      </c>
      <c r="C53" s="11">
        <v>562703</v>
      </c>
      <c r="D53" s="12">
        <v>2</v>
      </c>
      <c r="E53" s="30">
        <f>('[1]GENEL BİLGİ'!S107+'[1]GENEL BİLGİ'!S106)*10000</f>
        <v>3305000</v>
      </c>
      <c r="F53" s="21">
        <f t="shared" si="0"/>
        <v>5.8734358978004382</v>
      </c>
    </row>
    <row r="54" spans="1:31" x14ac:dyDescent="0.25">
      <c r="A54" s="9">
        <v>51</v>
      </c>
      <c r="B54" s="13" t="s">
        <v>56</v>
      </c>
      <c r="C54" s="11">
        <v>285190</v>
      </c>
      <c r="D54" s="12">
        <v>1</v>
      </c>
      <c r="E54" s="30">
        <f>'[1]GENEL BİLGİ'!S215*10000</f>
        <v>1600000</v>
      </c>
      <c r="F54" s="21">
        <f t="shared" si="0"/>
        <v>5.6102948911252151</v>
      </c>
    </row>
    <row r="55" spans="1:31" x14ac:dyDescent="0.25">
      <c r="A55" s="9">
        <v>52</v>
      </c>
      <c r="B55" s="10" t="s">
        <v>58</v>
      </c>
      <c r="C55" s="11">
        <v>359808</v>
      </c>
      <c r="D55" s="12">
        <v>2</v>
      </c>
      <c r="E55" s="30">
        <f>('[1]GENEL BİLGİ'!S161+'[1]GENEL BİLGİ'!S160)*10000</f>
        <v>1899900</v>
      </c>
      <c r="F55" s="21">
        <f t="shared" si="0"/>
        <v>5.2803161686232656</v>
      </c>
    </row>
    <row r="56" spans="1:31" x14ac:dyDescent="0.25">
      <c r="A56" s="9">
        <v>53</v>
      </c>
      <c r="B56" s="13" t="s">
        <v>57</v>
      </c>
      <c r="C56" s="11">
        <v>1063174</v>
      </c>
      <c r="D56" s="12">
        <v>3</v>
      </c>
      <c r="E56" s="30">
        <f>('[1]GENEL BİLGİ'!S155+'[1]GENEL BİLGİ'!S154+'[1]GENEL BİLGİ'!S153)*10000</f>
        <v>5560000</v>
      </c>
      <c r="F56" s="21">
        <f t="shared" si="0"/>
        <v>5.2296237492639959</v>
      </c>
    </row>
    <row r="57" spans="1:31" x14ac:dyDescent="0.25">
      <c r="A57" s="9">
        <v>54</v>
      </c>
      <c r="B57" s="13" t="s">
        <v>68</v>
      </c>
      <c r="C57" s="11">
        <v>773026</v>
      </c>
      <c r="D57" s="14">
        <v>2</v>
      </c>
      <c r="E57" s="31">
        <v>4040000</v>
      </c>
      <c r="F57" s="22">
        <f t="shared" si="0"/>
        <v>5.2262149009218319</v>
      </c>
    </row>
    <row r="58" spans="1:31" x14ac:dyDescent="0.25">
      <c r="A58" s="9">
        <v>55</v>
      </c>
      <c r="B58" s="13" t="s">
        <v>59</v>
      </c>
      <c r="C58" s="11">
        <v>1251722</v>
      </c>
      <c r="D58" s="12">
        <v>5</v>
      </c>
      <c r="E58" s="30">
        <f>('[1]GENEL BİLGİ'!S235+'[1]GENEL BİLGİ'!S234+'[1]GENEL BİLGİ'!S233+'[1]GENEL BİLGİ'!S232+'[1]GENEL BİLGİ'!S231)*10000</f>
        <v>6385000</v>
      </c>
      <c r="F58" s="21">
        <f t="shared" si="0"/>
        <v>5.1009728997333275</v>
      </c>
    </row>
    <row r="59" spans="1:31" x14ac:dyDescent="0.25">
      <c r="A59" s="9">
        <v>56</v>
      </c>
      <c r="B59" s="13" t="s">
        <v>60</v>
      </c>
      <c r="C59" s="11">
        <v>106643</v>
      </c>
      <c r="D59" s="12">
        <v>1</v>
      </c>
      <c r="E59" s="30">
        <f>'[1]GENEL BİLGİ'!S42*10000</f>
        <v>514000</v>
      </c>
      <c r="F59" s="21">
        <f t="shared" si="0"/>
        <v>4.8198193974288044</v>
      </c>
    </row>
    <row r="60" spans="1:31" x14ac:dyDescent="0.25">
      <c r="A60" s="9">
        <v>57</v>
      </c>
      <c r="B60" s="13" t="s">
        <v>66</v>
      </c>
      <c r="C60" s="11">
        <v>453211</v>
      </c>
      <c r="D60" s="12">
        <v>2</v>
      </c>
      <c r="E60" s="30">
        <f>('[1]GENEL BİLGİ'!S278+'[1]GENEL BİLGİ'!S279)*10000</f>
        <v>2062000</v>
      </c>
      <c r="F60" s="21">
        <f t="shared" si="0"/>
        <v>4.5497571771205907</v>
      </c>
    </row>
    <row r="61" spans="1:31" x14ac:dyDescent="0.25">
      <c r="A61" s="9">
        <v>58</v>
      </c>
      <c r="B61" s="10" t="s">
        <v>61</v>
      </c>
      <c r="C61" s="11">
        <v>1592167</v>
      </c>
      <c r="D61" s="12">
        <v>2</v>
      </c>
      <c r="E61" s="30">
        <f>('[1]GENEL BİLGİ'!S102+'[1]GENEL BİLGİ'!S101)*10000</f>
        <v>7120000</v>
      </c>
      <c r="F61" s="21">
        <f t="shared" si="0"/>
        <v>4.4718927097471557</v>
      </c>
    </row>
    <row r="62" spans="1:31" x14ac:dyDescent="0.25">
      <c r="A62" s="9">
        <v>59</v>
      </c>
      <c r="B62" s="10" t="s">
        <v>63</v>
      </c>
      <c r="C62" s="11">
        <v>1682848</v>
      </c>
      <c r="D62" s="12">
        <v>2</v>
      </c>
      <c r="E62" s="30">
        <f>('[1]GENEL BİLGİ'!S212+'[1]GENEL BİLGİ'!S211)*10000</f>
        <v>7500000</v>
      </c>
      <c r="F62" s="21">
        <f t="shared" si="0"/>
        <v>4.4567304949704312</v>
      </c>
    </row>
    <row r="63" spans="1:31" x14ac:dyDescent="0.25">
      <c r="A63" s="9">
        <v>60</v>
      </c>
      <c r="B63" s="13" t="s">
        <v>62</v>
      </c>
      <c r="C63" s="11">
        <v>225145</v>
      </c>
      <c r="D63" s="12">
        <v>1</v>
      </c>
      <c r="E63" s="30">
        <f>'[1]GENEL BİLGİ'!S156*10000</f>
        <v>1000000</v>
      </c>
      <c r="F63" s="21">
        <f t="shared" si="0"/>
        <v>4.4415820915410071</v>
      </c>
    </row>
    <row r="64" spans="1:31" x14ac:dyDescent="0.25">
      <c r="A64" s="9">
        <v>61</v>
      </c>
      <c r="B64" s="13" t="s">
        <v>64</v>
      </c>
      <c r="C64" s="11">
        <v>757898</v>
      </c>
      <c r="D64" s="12">
        <v>4</v>
      </c>
      <c r="E64" s="30">
        <f>('[1]GENEL BİLGİ'!S269+'[1]GENEL BİLGİ'!S268+'[1]GENEL BİLGİ'!S267+'[1]GENEL BİLGİ'!S266)*10000</f>
        <v>3363400.0000000005</v>
      </c>
      <c r="F64" s="21">
        <f t="shared" si="0"/>
        <v>4.4378003372485484</v>
      </c>
    </row>
    <row r="65" spans="1:8" x14ac:dyDescent="0.25">
      <c r="A65" s="9">
        <v>62</v>
      </c>
      <c r="B65" s="10" t="s">
        <v>67</v>
      </c>
      <c r="C65" s="11">
        <v>1483674</v>
      </c>
      <c r="D65" s="12">
        <v>5</v>
      </c>
      <c r="E65" s="30">
        <f>('[1]GENEL BİLGİ'!S127+'[1]GENEL BİLGİ'!S126+'[1]GENEL BİLGİ'!S125+'[1]GENEL BİLGİ'!S124+'[1]GENEL BİLGİ'!S123)*10000</f>
        <v>6110000</v>
      </c>
      <c r="F65" s="21">
        <f t="shared" si="0"/>
        <v>4.1181553360104717</v>
      </c>
    </row>
    <row r="66" spans="1:8" x14ac:dyDescent="0.25">
      <c r="A66" s="9">
        <v>63</v>
      </c>
      <c r="B66" s="13" t="s">
        <v>69</v>
      </c>
      <c r="C66" s="11">
        <v>188436</v>
      </c>
      <c r="D66" s="12">
        <v>1</v>
      </c>
      <c r="E66" s="30">
        <f>'[1]GENEL BİLGİ'!S55*10000</f>
        <v>748000</v>
      </c>
      <c r="F66" s="21">
        <f t="shared" si="0"/>
        <v>3.9695175019635314</v>
      </c>
    </row>
    <row r="67" spans="1:8" x14ac:dyDescent="0.25">
      <c r="A67" s="9">
        <v>64</v>
      </c>
      <c r="B67" s="13" t="s">
        <v>65</v>
      </c>
      <c r="C67" s="11">
        <v>466982</v>
      </c>
      <c r="D67" s="12">
        <v>2</v>
      </c>
      <c r="E67" s="30">
        <f>('[1]GENEL BİLGİ'!S249+'[1]GENEL BİLGİ'!S248)*10000</f>
        <v>1840000</v>
      </c>
      <c r="F67" s="21">
        <f t="shared" si="0"/>
        <v>3.9401946970118762</v>
      </c>
    </row>
    <row r="68" spans="1:8" x14ac:dyDescent="0.25">
      <c r="A68" s="9">
        <v>65</v>
      </c>
      <c r="B68" s="10" t="s">
        <v>70</v>
      </c>
      <c r="C68" s="11">
        <v>493691</v>
      </c>
      <c r="D68" s="12">
        <v>2</v>
      </c>
      <c r="E68" s="30">
        <f>('[1]GENEL BİLGİ'!S87+'[1]GENEL BİLGİ'!S86)*10000</f>
        <v>1850000</v>
      </c>
      <c r="F68" s="21">
        <f t="shared" ref="F68:F85" si="1">E68/C68</f>
        <v>3.7472832196657424</v>
      </c>
    </row>
    <row r="69" spans="1:8" x14ac:dyDescent="0.25">
      <c r="A69" s="9">
        <v>66</v>
      </c>
      <c r="B69" s="13" t="s">
        <v>72</v>
      </c>
      <c r="C69" s="11">
        <v>324152</v>
      </c>
      <c r="D69" s="12">
        <v>2</v>
      </c>
      <c r="E69" s="30">
        <f>('[1]GENEL BİLGİ'!S224+'[1]GENEL BİLGİ'!S223)*10000</f>
        <v>1060000</v>
      </c>
      <c r="F69" s="21">
        <f t="shared" si="1"/>
        <v>3.2700708309681876</v>
      </c>
    </row>
    <row r="70" spans="1:8" x14ac:dyDescent="0.25">
      <c r="A70" s="9">
        <v>67</v>
      </c>
      <c r="B70" s="10" t="s">
        <v>71</v>
      </c>
      <c r="C70" s="11">
        <v>2092537</v>
      </c>
      <c r="D70" s="12">
        <v>2</v>
      </c>
      <c r="E70" s="30">
        <f>('[1]GENEL BİLGİ'!S41+'[1]GENEL BİLGİ'!S40)*10000</f>
        <v>6830000</v>
      </c>
      <c r="F70" s="21">
        <f t="shared" si="1"/>
        <v>3.2639805174293213</v>
      </c>
    </row>
    <row r="71" spans="1:8" x14ac:dyDescent="0.25">
      <c r="A71" s="9">
        <v>68</v>
      </c>
      <c r="B71" s="10" t="s">
        <v>80</v>
      </c>
      <c r="C71" s="11">
        <v>419555</v>
      </c>
      <c r="D71" s="12">
        <v>2</v>
      </c>
      <c r="E71" s="30">
        <f>('[1]GENEL BİLGİ'!S119+ '[1]GENEL BİLGİ'!S120)*10000</f>
        <v>1180000</v>
      </c>
      <c r="F71" s="21">
        <f t="shared" si="1"/>
        <v>2.8125037241839568</v>
      </c>
    </row>
    <row r="72" spans="1:8" x14ac:dyDescent="0.25">
      <c r="A72" s="9">
        <v>69</v>
      </c>
      <c r="B72" s="10" t="s">
        <v>73</v>
      </c>
      <c r="C72" s="11">
        <v>262507</v>
      </c>
      <c r="D72" s="12">
        <v>1</v>
      </c>
      <c r="E72" s="30">
        <f>'[1]GENEL BİLGİ'!S64*10000</f>
        <v>720000</v>
      </c>
      <c r="F72" s="21">
        <f t="shared" si="1"/>
        <v>2.7427840019504242</v>
      </c>
    </row>
    <row r="73" spans="1:8" x14ac:dyDescent="0.25">
      <c r="A73" s="9">
        <v>70</v>
      </c>
      <c r="B73" s="10" t="s">
        <v>53</v>
      </c>
      <c r="C73" s="11">
        <v>399708</v>
      </c>
      <c r="D73" s="12">
        <v>1</v>
      </c>
      <c r="E73" s="30">
        <f>('[1]GENEL BİLGİ'!S105)*10000</f>
        <v>1070000</v>
      </c>
      <c r="F73" s="21">
        <f t="shared" si="1"/>
        <v>2.6769541765488807</v>
      </c>
    </row>
    <row r="74" spans="1:8" x14ac:dyDescent="0.25">
      <c r="A74" s="9">
        <v>71</v>
      </c>
      <c r="B74" s="13" t="s">
        <v>74</v>
      </c>
      <c r="C74" s="11">
        <v>310879</v>
      </c>
      <c r="D74" s="12">
        <v>1</v>
      </c>
      <c r="E74" s="30">
        <f>'[1]GENEL BİLGİ'!T236*10000</f>
        <v>700000</v>
      </c>
      <c r="F74" s="21">
        <f t="shared" si="1"/>
        <v>2.2516799140501611</v>
      </c>
      <c r="H74" s="4"/>
    </row>
    <row r="75" spans="1:8" x14ac:dyDescent="0.25">
      <c r="A75" s="9">
        <v>72</v>
      </c>
      <c r="B75" s="13" t="s">
        <v>76</v>
      </c>
      <c r="C75" s="11">
        <v>413260</v>
      </c>
      <c r="D75" s="12">
        <v>1</v>
      </c>
      <c r="E75" s="30">
        <f>'[1]GENEL BİLGİ'!S214*10000</f>
        <v>900000</v>
      </c>
      <c r="F75" s="21">
        <f t="shared" si="1"/>
        <v>2.1778057397280164</v>
      </c>
    </row>
    <row r="76" spans="1:8" x14ac:dyDescent="0.25">
      <c r="A76" s="9">
        <v>73</v>
      </c>
      <c r="B76" s="13" t="s">
        <v>75</v>
      </c>
      <c r="C76" s="11">
        <v>534205</v>
      </c>
      <c r="D76" s="12">
        <v>1</v>
      </c>
      <c r="E76" s="30">
        <f>'[1]GENEL BİLGİ'!S56*10000</f>
        <v>1130000</v>
      </c>
      <c r="F76" s="21">
        <f t="shared" si="1"/>
        <v>2.115292818300091</v>
      </c>
    </row>
    <row r="77" spans="1:8" x14ac:dyDescent="0.25">
      <c r="A77" s="9">
        <v>74</v>
      </c>
      <c r="B77" s="13" t="s">
        <v>77</v>
      </c>
      <c r="C77" s="11">
        <v>741371</v>
      </c>
      <c r="D77" s="12">
        <v>3</v>
      </c>
      <c r="E77" s="30">
        <f>('[1]GENEL BİLGİ'!S220+'[1]GENEL BİLGİ'!S219+'[1]GENEL BİLGİ'!S218)*10000</f>
        <v>1500000</v>
      </c>
      <c r="F77" s="21">
        <f t="shared" si="1"/>
        <v>2.0232784934938106</v>
      </c>
    </row>
    <row r="78" spans="1:8" x14ac:dyDescent="0.25">
      <c r="A78" s="9">
        <v>75</v>
      </c>
      <c r="B78" s="10" t="s">
        <v>78</v>
      </c>
      <c r="C78" s="11">
        <v>552404</v>
      </c>
      <c r="D78" s="12">
        <v>1</v>
      </c>
      <c r="E78" s="30">
        <f>100*10000</f>
        <v>1000000</v>
      </c>
      <c r="F78" s="21">
        <f t="shared" si="1"/>
        <v>1.8102692956604225</v>
      </c>
    </row>
    <row r="79" spans="1:8" x14ac:dyDescent="0.25">
      <c r="A79" s="9">
        <v>76</v>
      </c>
      <c r="B79" s="13" t="s">
        <v>84</v>
      </c>
      <c r="C79" s="11">
        <v>1051975</v>
      </c>
      <c r="D79" s="12">
        <v>2</v>
      </c>
      <c r="E79" s="30">
        <v>1830000</v>
      </c>
      <c r="F79" s="21">
        <f t="shared" si="1"/>
        <v>1.7395850661850329</v>
      </c>
    </row>
    <row r="80" spans="1:8" x14ac:dyDescent="0.25">
      <c r="A80" s="9">
        <v>77</v>
      </c>
      <c r="B80" s="10" t="s">
        <v>79</v>
      </c>
      <c r="C80" s="11">
        <v>337253</v>
      </c>
      <c r="D80" s="12">
        <v>1</v>
      </c>
      <c r="E80" s="30">
        <f>'[1]GENEL BİLGİ'!S65*10000</f>
        <v>570000</v>
      </c>
      <c r="F80" s="21">
        <f t="shared" si="1"/>
        <v>1.6901258105932342</v>
      </c>
    </row>
    <row r="81" spans="1:6" x14ac:dyDescent="0.25">
      <c r="A81" s="9">
        <v>78</v>
      </c>
      <c r="B81" s="10" t="s">
        <v>81</v>
      </c>
      <c r="C81" s="11">
        <v>13854740</v>
      </c>
      <c r="D81" s="12">
        <v>8</v>
      </c>
      <c r="E81" s="30">
        <f>('[1]GENEL BİLGİ'!S139+'[1]GENEL BİLGİ'!S138+'[1]GENEL BİLGİ'!S137+'[1]GENEL BİLGİ'!S136+'[1]GENEL BİLGİ'!S135+'[1]GENEL BİLGİ'!S134+'[1]GENEL BİLGİ'!S133+'[1]GENEL BİLGİ'!S132)*10000</f>
        <v>21292600.000000004</v>
      </c>
      <c r="F81" s="21">
        <f t="shared" si="1"/>
        <v>1.5368458736865509</v>
      </c>
    </row>
    <row r="82" spans="1:6" x14ac:dyDescent="0.25">
      <c r="A82" s="9">
        <v>79</v>
      </c>
      <c r="B82" s="13" t="s">
        <v>82</v>
      </c>
      <c r="C82" s="11">
        <v>851145</v>
      </c>
      <c r="D82" s="12">
        <v>1</v>
      </c>
      <c r="E82" s="30">
        <f>'[1]GENEL BİLGİ'!S213*10000</f>
        <v>1200000</v>
      </c>
      <c r="F82" s="21">
        <f t="shared" si="1"/>
        <v>1.4098655340746877</v>
      </c>
    </row>
    <row r="83" spans="1:6" x14ac:dyDescent="0.25">
      <c r="A83" s="9">
        <v>80</v>
      </c>
      <c r="B83" s="10" t="s">
        <v>83</v>
      </c>
      <c r="C83" s="11">
        <v>279982</v>
      </c>
      <c r="D83" s="12">
        <v>1</v>
      </c>
      <c r="E83" s="30">
        <f>'[1]GENEL BİLGİ'!S122*10000</f>
        <v>380000</v>
      </c>
      <c r="F83" s="21">
        <f t="shared" si="1"/>
        <v>1.3572301076497775</v>
      </c>
    </row>
    <row r="84" spans="1:6" ht="15.75" thickBot="1" x14ac:dyDescent="0.3">
      <c r="A84" s="32">
        <v>81</v>
      </c>
      <c r="B84" s="15" t="s">
        <v>85</v>
      </c>
      <c r="C84" s="16">
        <v>167082</v>
      </c>
      <c r="D84" s="17"/>
      <c r="E84" s="33"/>
      <c r="F84" s="23">
        <f t="shared" si="1"/>
        <v>0</v>
      </c>
    </row>
    <row r="85" spans="1:6" ht="15.75" thickBot="1" x14ac:dyDescent="0.3">
      <c r="A85" s="56" t="s">
        <v>87</v>
      </c>
      <c r="B85" s="57"/>
      <c r="C85" s="25">
        <f>SUM(C4:C84)</f>
        <v>75627384</v>
      </c>
      <c r="D85" s="26">
        <f>SUM(D4:D84)</f>
        <v>277</v>
      </c>
      <c r="E85" s="25">
        <f>SUM(E4:E84)</f>
        <v>751499040</v>
      </c>
      <c r="F85" s="24">
        <f t="shared" si="1"/>
        <v>9.9368641390531245</v>
      </c>
    </row>
  </sheetData>
  <mergeCells count="3">
    <mergeCell ref="A1:F1"/>
    <mergeCell ref="A2:B2"/>
    <mergeCell ref="A85:B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YENİ</vt:lpstr>
      <vt:lpstr>Sayfa2</vt:lpstr>
      <vt:lpstr>Sayfa3</vt:lpstr>
      <vt:lpstr>YENİ!Yazdırma_Başlıkları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2014-06-11T12:43:24Z</dcterms:modified>
</cp:coreProperties>
</file>